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8795" windowHeight="8070" activeTab="1"/>
  </bookViews>
  <sheets>
    <sheet name="Muestra" sheetId="2" r:id="rId1"/>
    <sheet name="Ruta 1" sheetId="6" r:id="rId2"/>
    <sheet name="Cronograma" sheetId="17" r:id="rId3"/>
    <sheet name=" transporte trayectos" sheetId="18" r:id="rId4"/>
    <sheet name="Supuestos" sheetId="3" r:id="rId5"/>
  </sheets>
  <definedNames>
    <definedName name="_xlnm.Print_Area" localSheetId="1">'Ruta 1'!#REF!</definedName>
  </definedNames>
  <calcPr calcId="145621"/>
</workbook>
</file>

<file path=xl/calcChain.xml><?xml version="1.0" encoding="utf-8"?>
<calcChain xmlns="http://schemas.openxmlformats.org/spreadsheetml/2006/main">
  <c r="G33" i="18" l="1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H13" i="18" s="1"/>
  <c r="G8" i="18"/>
  <c r="G34" i="18" s="1"/>
  <c r="P28" i="6" l="1"/>
  <c r="F17" i="6"/>
  <c r="G17" i="6"/>
  <c r="H17" i="6"/>
  <c r="I17" i="6"/>
  <c r="J17" i="6"/>
  <c r="L17" i="6"/>
  <c r="M17" i="6"/>
  <c r="F18" i="6"/>
  <c r="G18" i="6"/>
  <c r="H18" i="6"/>
  <c r="I18" i="6"/>
  <c r="J18" i="6"/>
  <c r="L18" i="6"/>
  <c r="M18" i="6"/>
  <c r="F19" i="6"/>
  <c r="G19" i="6"/>
  <c r="H19" i="6"/>
  <c r="I19" i="6"/>
  <c r="J19" i="6"/>
  <c r="L19" i="6"/>
  <c r="M19" i="6"/>
  <c r="F20" i="6"/>
  <c r="G20" i="6"/>
  <c r="H20" i="6"/>
  <c r="I20" i="6"/>
  <c r="J20" i="6"/>
  <c r="L20" i="6"/>
  <c r="M20" i="6"/>
  <c r="G21" i="6"/>
  <c r="H21" i="6"/>
  <c r="I21" i="6"/>
  <c r="J21" i="6"/>
  <c r="L21" i="6"/>
  <c r="M21" i="6"/>
  <c r="F22" i="6"/>
  <c r="G22" i="6"/>
  <c r="H22" i="6"/>
  <c r="I22" i="6"/>
  <c r="J22" i="6"/>
  <c r="L22" i="6"/>
  <c r="M22" i="6"/>
  <c r="F23" i="6"/>
  <c r="G23" i="6"/>
  <c r="H23" i="6"/>
  <c r="I23" i="6"/>
  <c r="J23" i="6"/>
  <c r="L23" i="6"/>
  <c r="M23" i="6"/>
  <c r="F24" i="6"/>
  <c r="G24" i="6"/>
  <c r="H24" i="6"/>
  <c r="I24" i="6"/>
  <c r="J24" i="6"/>
  <c r="L24" i="6"/>
  <c r="M24" i="6"/>
  <c r="F25" i="6"/>
  <c r="G25" i="6"/>
  <c r="H25" i="6"/>
  <c r="I25" i="6"/>
  <c r="J25" i="6"/>
  <c r="L25" i="6"/>
  <c r="M25" i="6"/>
  <c r="M101" i="2"/>
  <c r="H101" i="2"/>
  <c r="M104" i="2"/>
  <c r="K25" i="6" l="1"/>
  <c r="N25" i="6" s="1"/>
  <c r="O25" i="6" s="1"/>
  <c r="Q25" i="6" s="1"/>
  <c r="K24" i="6"/>
  <c r="N24" i="6" s="1"/>
  <c r="O24" i="6" s="1"/>
  <c r="Q24" i="6" s="1"/>
  <c r="K23" i="6"/>
  <c r="N23" i="6" s="1"/>
  <c r="O23" i="6" s="1"/>
  <c r="Q23" i="6" s="1"/>
  <c r="K22" i="6"/>
  <c r="N22" i="6" s="1"/>
  <c r="O22" i="6" s="1"/>
  <c r="Q22" i="6" s="1"/>
  <c r="K21" i="6"/>
  <c r="N21" i="6" s="1"/>
  <c r="O21" i="6" s="1"/>
  <c r="Q21" i="6" s="1"/>
  <c r="K20" i="6"/>
  <c r="N20" i="6" s="1"/>
  <c r="O20" i="6" s="1"/>
  <c r="Q20" i="6" s="1"/>
  <c r="K19" i="6"/>
  <c r="N19" i="6" s="1"/>
  <c r="O19" i="6" s="1"/>
  <c r="Q19" i="6" s="1"/>
  <c r="K18" i="6"/>
  <c r="N18" i="6" s="1"/>
  <c r="O18" i="6" s="1"/>
  <c r="Q18" i="6" s="1"/>
  <c r="K17" i="6"/>
  <c r="N17" i="6" s="1"/>
  <c r="O17" i="6" s="1"/>
  <c r="Q17" i="6" s="1"/>
  <c r="D101" i="2"/>
  <c r="P9" i="2"/>
  <c r="Q7" i="2" s="1"/>
  <c r="F5" i="2"/>
  <c r="M5" i="2" s="1"/>
  <c r="F4" i="2"/>
  <c r="M4" i="2" s="1"/>
  <c r="G85" i="2" l="1"/>
  <c r="G60" i="2"/>
  <c r="G42" i="2"/>
  <c r="G35" i="2"/>
  <c r="G26" i="2"/>
  <c r="G23" i="2"/>
  <c r="R7" i="2"/>
  <c r="G95" i="2"/>
  <c r="G77" i="2"/>
  <c r="G44" i="2"/>
  <c r="G39" i="2"/>
  <c r="G32" i="2"/>
  <c r="G25" i="2"/>
  <c r="Q9" i="2"/>
  <c r="G101" i="2" l="1"/>
  <c r="F16" i="6"/>
  <c r="G16" i="6"/>
  <c r="H16" i="6"/>
  <c r="I16" i="6"/>
  <c r="J16" i="6"/>
  <c r="J15" i="6"/>
  <c r="I15" i="6"/>
  <c r="H15" i="6"/>
  <c r="G15" i="6"/>
  <c r="F15" i="6"/>
  <c r="L15" i="6"/>
  <c r="R28" i="6"/>
  <c r="S28" i="6"/>
  <c r="T28" i="6"/>
  <c r="M15" i="6"/>
  <c r="L16" i="6"/>
  <c r="M16" i="6"/>
  <c r="K16" i="6" l="1"/>
  <c r="N16" i="6" s="1"/>
  <c r="O16" i="6" s="1"/>
  <c r="Q16" i="6" s="1"/>
  <c r="K15" i="6"/>
  <c r="J10" i="6" l="1"/>
  <c r="J11" i="6"/>
  <c r="J12" i="6"/>
  <c r="J13" i="6"/>
  <c r="J14" i="6"/>
  <c r="I10" i="6"/>
  <c r="I11" i="6"/>
  <c r="I12" i="6"/>
  <c r="I13" i="6"/>
  <c r="I14" i="6"/>
  <c r="H10" i="6"/>
  <c r="H11" i="6"/>
  <c r="H12" i="6"/>
  <c r="H13" i="6"/>
  <c r="H14" i="6"/>
  <c r="G11" i="6"/>
  <c r="G12" i="6"/>
  <c r="G13" i="6"/>
  <c r="G14" i="6"/>
  <c r="G9" i="6"/>
  <c r="F12" i="6"/>
  <c r="F14" i="6"/>
  <c r="F9" i="6"/>
  <c r="E9" i="6"/>
  <c r="K12" i="6" l="1"/>
  <c r="K13" i="6"/>
  <c r="K14" i="6"/>
  <c r="K10" i="6"/>
  <c r="G28" i="6"/>
  <c r="K11" i="6"/>
  <c r="F28" i="6"/>
  <c r="H28" i="6"/>
  <c r="J28" i="6"/>
  <c r="K9" i="6"/>
  <c r="E28" i="6"/>
  <c r="I28" i="6"/>
  <c r="L14" i="6"/>
  <c r="M14" i="6"/>
  <c r="L13" i="6"/>
  <c r="M13" i="6"/>
  <c r="L12" i="6"/>
  <c r="M12" i="6"/>
  <c r="L11" i="6"/>
  <c r="M11" i="6"/>
  <c r="L10" i="6"/>
  <c r="M10" i="6"/>
  <c r="L9" i="6"/>
  <c r="M9" i="6"/>
  <c r="L28" i="6" l="1"/>
  <c r="M28" i="6"/>
  <c r="K28" i="6"/>
  <c r="N15" i="6"/>
  <c r="N13" i="6"/>
  <c r="O13" i="6" s="1"/>
  <c r="Q13" i="6" s="1"/>
  <c r="N11" i="6"/>
  <c r="O11" i="6" s="1"/>
  <c r="Q11" i="6" s="1"/>
  <c r="N10" i="6"/>
  <c r="O10" i="6" s="1"/>
  <c r="Q10" i="6" s="1"/>
  <c r="N12" i="6"/>
  <c r="O12" i="6" s="1"/>
  <c r="Q12" i="6" s="1"/>
  <c r="N14" i="6"/>
  <c r="O14" i="6" s="1"/>
  <c r="Q14" i="6" s="1"/>
  <c r="O15" i="6" l="1"/>
  <c r="N9" i="6"/>
  <c r="O9" i="6" s="1"/>
  <c r="N28" i="6" l="1"/>
  <c r="Q15" i="6"/>
  <c r="O28" i="6"/>
  <c r="Q9" i="6"/>
  <c r="Q28" i="6" l="1"/>
</calcChain>
</file>

<file path=xl/sharedStrings.xml><?xml version="1.0" encoding="utf-8"?>
<sst xmlns="http://schemas.openxmlformats.org/spreadsheetml/2006/main" count="291" uniqueCount="207">
  <si>
    <t>Total</t>
  </si>
  <si>
    <t>Gran Total</t>
  </si>
  <si>
    <t>Control</t>
  </si>
  <si>
    <t>Supuestos para el Operativo de Campo</t>
  </si>
  <si>
    <t>Tratamiento</t>
  </si>
  <si>
    <t>Promedio</t>
  </si>
  <si>
    <t>Duración de la encuesta (horas)</t>
  </si>
  <si>
    <t>Encuestas día encuestador</t>
  </si>
  <si>
    <t>Encuestas</t>
  </si>
  <si>
    <t>Tot</t>
  </si>
  <si>
    <t>Datos Programación Ruta:</t>
  </si>
  <si>
    <t>Número de Encuestadores</t>
  </si>
  <si>
    <t>Carga</t>
  </si>
  <si>
    <t>Nro</t>
  </si>
  <si>
    <t>Prom</t>
  </si>
  <si>
    <t>Transporte</t>
  </si>
  <si>
    <t xml:space="preserve"> x dia</t>
  </si>
  <si>
    <t>Enc</t>
  </si>
  <si>
    <t>x enc</t>
  </si>
  <si>
    <t>logis</t>
  </si>
  <si>
    <t>Tipo 1</t>
  </si>
  <si>
    <t>Tipo 2</t>
  </si>
  <si>
    <t>Tipo 3</t>
  </si>
  <si>
    <t>Nro. de días</t>
  </si>
  <si>
    <t>Encuestas Residenciales</t>
  </si>
  <si>
    <t>Encuestas Comerciales</t>
  </si>
  <si>
    <t>Encuesta No Residenciales</t>
  </si>
  <si>
    <t>Región</t>
  </si>
  <si>
    <t>Municipio</t>
  </si>
  <si>
    <t>Urbanas</t>
  </si>
  <si>
    <t>Rurales</t>
  </si>
  <si>
    <t>Veredas</t>
  </si>
  <si>
    <t>Viviendas</t>
  </si>
  <si>
    <t>estrato</t>
  </si>
  <si>
    <t>Distribución Encuestas Rurales</t>
  </si>
  <si>
    <t>Tot estrato 1</t>
  </si>
  <si>
    <t>Tot estrato 2</t>
  </si>
  <si>
    <t>Tot estrato 3</t>
  </si>
  <si>
    <t>Nro veredas</t>
  </si>
  <si>
    <t>random</t>
  </si>
  <si>
    <t>Suma viviendas de veredas seleccionadas</t>
  </si>
  <si>
    <t>Estrato 1</t>
  </si>
  <si>
    <t>Encuestas Rurales</t>
  </si>
  <si>
    <t>Resid</t>
  </si>
  <si>
    <t>Comer</t>
  </si>
  <si>
    <t>No resid</t>
  </si>
  <si>
    <t>Encuestas Urbanas</t>
  </si>
  <si>
    <t>Comerc</t>
  </si>
  <si>
    <t>No res</t>
  </si>
  <si>
    <t>Nro encuestas Rurales</t>
  </si>
  <si>
    <t>Nro encuestas  Urbanas</t>
  </si>
  <si>
    <t>Estrato 2</t>
  </si>
  <si>
    <t>Estrato 3</t>
  </si>
  <si>
    <t>Rural</t>
  </si>
  <si>
    <t>San Francisco</t>
  </si>
  <si>
    <t>Guinul</t>
  </si>
  <si>
    <t>TELEMBI</t>
  </si>
  <si>
    <t>BARBACOAS</t>
  </si>
  <si>
    <t>Barbacoas Cabecera</t>
  </si>
  <si>
    <t>Municpio de Barbacoas</t>
  </si>
  <si>
    <t>Total Rural</t>
  </si>
  <si>
    <t>Playa Grande</t>
  </si>
  <si>
    <t>La Florida</t>
  </si>
  <si>
    <t>El Almorzadero</t>
  </si>
  <si>
    <t>Tejute</t>
  </si>
  <si>
    <t>Bombón</t>
  </si>
  <si>
    <t xml:space="preserve">Arenal </t>
  </si>
  <si>
    <t>Zapote</t>
  </si>
  <si>
    <t>Raspadura</t>
  </si>
  <si>
    <t>El Ceibo</t>
  </si>
  <si>
    <t>Yacula</t>
  </si>
  <si>
    <t>La Nacera</t>
  </si>
  <si>
    <t>San Juan Bautista</t>
  </si>
  <si>
    <t>El Peje</t>
  </si>
  <si>
    <t>Buenavista</t>
  </si>
  <si>
    <t>Carcuel</t>
  </si>
  <si>
    <t>Cruces</t>
  </si>
  <si>
    <t>Tinajillas</t>
  </si>
  <si>
    <t>El Descanso</t>
  </si>
  <si>
    <t>Quendán</t>
  </si>
  <si>
    <t>La Canasta</t>
  </si>
  <si>
    <t>Jaboncillo</t>
  </si>
  <si>
    <t>La Sirena</t>
  </si>
  <si>
    <t>La Playa</t>
  </si>
  <si>
    <t>Cascajero</t>
  </si>
  <si>
    <t>Yalaré</t>
  </si>
  <si>
    <t>Recodo</t>
  </si>
  <si>
    <t>Las Peñas</t>
  </si>
  <si>
    <t>Cargazón</t>
  </si>
  <si>
    <t>Chalchal</t>
  </si>
  <si>
    <t>Paundé</t>
  </si>
  <si>
    <t>Pambana</t>
  </si>
  <si>
    <t>Ñambí La Mina</t>
  </si>
  <si>
    <t>Boca de Ulí</t>
  </si>
  <si>
    <t>Teranguará</t>
  </si>
  <si>
    <t>Cucarachera</t>
  </si>
  <si>
    <t>Painandá</t>
  </si>
  <si>
    <t>Mongón</t>
  </si>
  <si>
    <t>Teraimbe</t>
  </si>
  <si>
    <t>La Represa</t>
  </si>
  <si>
    <t>Cuaminde El Alto</t>
  </si>
  <si>
    <t>Cumainde El Bajo</t>
  </si>
  <si>
    <t>Cascote</t>
  </si>
  <si>
    <t>Nombre de Dios</t>
  </si>
  <si>
    <t>La Junta</t>
  </si>
  <si>
    <t>Machare</t>
  </si>
  <si>
    <t>Inguambí</t>
  </si>
  <si>
    <t>Albí</t>
  </si>
  <si>
    <t>Palacio</t>
  </si>
  <si>
    <t>Draguillo</t>
  </si>
  <si>
    <t>Coscorrón</t>
  </si>
  <si>
    <t>Nueva Esperanza</t>
  </si>
  <si>
    <t>Chiyaguán</t>
  </si>
  <si>
    <t>Limones</t>
  </si>
  <si>
    <t>La Gloria</t>
  </si>
  <si>
    <t>Gertrudis</t>
  </si>
  <si>
    <t>El Venero</t>
  </si>
  <si>
    <t>El Viudo</t>
  </si>
  <si>
    <t>La Seca</t>
  </si>
  <si>
    <t>Chalalbí</t>
  </si>
  <si>
    <t>La Ladera</t>
  </si>
  <si>
    <t>Las Mercedes</t>
  </si>
  <si>
    <t>Tanche</t>
  </si>
  <si>
    <t>Remate</t>
  </si>
  <si>
    <t>Pispian</t>
  </si>
  <si>
    <t>Kilómetro 92</t>
  </si>
  <si>
    <t>Berlín</t>
  </si>
  <si>
    <t>Altaquer</t>
  </si>
  <si>
    <t>El Diviso</t>
  </si>
  <si>
    <t>Junín</t>
  </si>
  <si>
    <t>El Gualte</t>
  </si>
  <si>
    <t>Culbí</t>
  </si>
  <si>
    <t>Corozo</t>
  </si>
  <si>
    <t>Guadual</t>
  </si>
  <si>
    <t>Cartagua</t>
  </si>
  <si>
    <t>Quembí Las Peñas</t>
  </si>
  <si>
    <t>Mingoya</t>
  </si>
  <si>
    <t>Guagaipí</t>
  </si>
  <si>
    <t>La Resbalosa</t>
  </si>
  <si>
    <t>Bocas de Cartagena</t>
  </si>
  <si>
    <t>Loma de Peña</t>
  </si>
  <si>
    <t>Soledad</t>
  </si>
  <si>
    <t>Yaruquí</t>
  </si>
  <si>
    <t>Pimbí</t>
  </si>
  <si>
    <t>La Humildad</t>
  </si>
  <si>
    <t>Chapira</t>
  </si>
  <si>
    <t>Subtotal Telembí</t>
  </si>
  <si>
    <t>CP</t>
  </si>
  <si>
    <t>Centros poblados</t>
  </si>
  <si>
    <t>Dias</t>
  </si>
  <si>
    <t xml:space="preserve">Actividad </t>
  </si>
  <si>
    <t>Junin</t>
  </si>
  <si>
    <t xml:space="preserve">Altaquer </t>
  </si>
  <si>
    <t>Berlin</t>
  </si>
  <si>
    <t>Viaje Barbacoas/logistica instalacion</t>
  </si>
  <si>
    <t>Cabecera Municipal</t>
  </si>
  <si>
    <t>Viaje  buenavistas logistica/instalacion</t>
  </si>
  <si>
    <t>viaje  junin/logistica/instalacion</t>
  </si>
  <si>
    <t xml:space="preserve">Rio Telembi Arriba </t>
  </si>
  <si>
    <t xml:space="preserve">Rio Guelambi </t>
  </si>
  <si>
    <t>Rio Telpi</t>
  </si>
  <si>
    <t>Rio Telembi Abajo</t>
  </si>
  <si>
    <t xml:space="preserve">Chapira </t>
  </si>
  <si>
    <t>Trayecto</t>
  </si>
  <si>
    <t>Junin- Altaquer-Junin</t>
  </si>
  <si>
    <t>Junin-buenavista</t>
  </si>
  <si>
    <t>buenavista -el peje-buenavista</t>
  </si>
  <si>
    <t>buenavista -cruces-buenavista</t>
  </si>
  <si>
    <t>buena vista-Barbacoas</t>
  </si>
  <si>
    <t xml:space="preserve">Carcuel </t>
  </si>
  <si>
    <t>buenavista -Carcuel-buenavista</t>
  </si>
  <si>
    <t xml:space="preserve">Tiempo Horas/Minutos </t>
  </si>
  <si>
    <t>Barbacoas-Bombon-barbacoas</t>
  </si>
  <si>
    <t>Barbacoas-Cucarachera-barbacoas</t>
  </si>
  <si>
    <t>Barbacoas-Paunde-barbacoas</t>
  </si>
  <si>
    <t>Barbacoas-La playa-barbacoas</t>
  </si>
  <si>
    <t>Barbacoas-Recodo-barbacoas</t>
  </si>
  <si>
    <t>Barbacoas-Boca de ulí-barbacoas</t>
  </si>
  <si>
    <t>Barbacoas-Chapira-barbacoas</t>
  </si>
  <si>
    <t>Barbacoas-Quembi -barbacoas</t>
  </si>
  <si>
    <t>Barbacoas-Zapote-barbacoas</t>
  </si>
  <si>
    <t>Barbacoas-Coscorron-barbacoas</t>
  </si>
  <si>
    <t>Junin-Berlin-Junin</t>
  </si>
  <si>
    <t>Pasto-Junin</t>
  </si>
  <si>
    <t>vereda o centro de actividades</t>
  </si>
  <si>
    <t>Via al mar</t>
  </si>
  <si>
    <t>Via Junin Barbacoas</t>
  </si>
  <si>
    <t>Muniicipio Barbacoas</t>
  </si>
  <si>
    <t>Estrato</t>
  </si>
  <si>
    <t xml:space="preserve">Actividades </t>
  </si>
  <si>
    <t>logistica-Viajes-Descanso</t>
  </si>
  <si>
    <t xml:space="preserve">Encuestas </t>
  </si>
  <si>
    <t xml:space="preserve">Elaborado por : ING. Fredy Alexander Ascuntar </t>
  </si>
  <si>
    <t xml:space="preserve">Cronograma  de actividades Barbacoas Nariño </t>
  </si>
  <si>
    <t>Elaborado por ing. Fredy Ascuntar</t>
  </si>
  <si>
    <t>Presupuesto Para Transporte</t>
  </si>
  <si>
    <t xml:space="preserve">Valor/Persona </t>
  </si>
  <si>
    <t xml:space="preserve">Numero de personas </t>
  </si>
  <si>
    <t>Diviso</t>
  </si>
  <si>
    <t>Junin- diviso-Junin</t>
  </si>
  <si>
    <t xml:space="preserve">Adelanto de Transporte que fue realizado </t>
  </si>
  <si>
    <t xml:space="preserve">TOTAL </t>
  </si>
  <si>
    <t xml:space="preserve">valor </t>
  </si>
  <si>
    <t xml:space="preserve">Salida  fin de actividades </t>
  </si>
  <si>
    <t>Barbacoas-Pasto</t>
  </si>
  <si>
    <t>TOTAL TRANSPORTE</t>
  </si>
  <si>
    <t xml:space="preserve">Veredas cerca a los 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</si>
</sst>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_);\(#,##0.0\)"/>
    <numFmt numFmtId="166" formatCode="0.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6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2" applyFill="1" applyBorder="1"/>
    <xf numFmtId="0" fontId="5" fillId="0" borderId="0" xfId="2"/>
    <xf numFmtId="164" fontId="5" fillId="0" borderId="0" xfId="2" applyNumberFormat="1"/>
    <xf numFmtId="0" fontId="6" fillId="0" borderId="0" xfId="2" applyFont="1"/>
    <xf numFmtId="0" fontId="6" fillId="0" borderId="0" xfId="2" applyFont="1" applyBorder="1"/>
    <xf numFmtId="0" fontId="1" fillId="0" borderId="0" xfId="0" applyFont="1" applyFill="1" applyBorder="1" applyAlignment="1"/>
    <xf numFmtId="37" fontId="4" fillId="2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7" fillId="0" borderId="7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8" fillId="0" borderId="4" xfId="2" applyFont="1" applyBorder="1"/>
    <xf numFmtId="0" fontId="7" fillId="0" borderId="6" xfId="2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7" fillId="0" borderId="6" xfId="2" applyFont="1" applyBorder="1" applyAlignment="1">
      <alignment horizontal="center"/>
    </xf>
    <xf numFmtId="0" fontId="7" fillId="0" borderId="6" xfId="2" applyFont="1" applyBorder="1"/>
    <xf numFmtId="0" fontId="5" fillId="0" borderId="0" xfId="2" applyFill="1" applyAlignment="1">
      <alignment horizontal="center"/>
    </xf>
    <xf numFmtId="37" fontId="5" fillId="0" borderId="0" xfId="2" applyNumberFormat="1" applyFill="1" applyAlignment="1">
      <alignment horizontal="center"/>
    </xf>
    <xf numFmtId="164" fontId="5" fillId="0" borderId="0" xfId="2" applyNumberFormat="1" applyFill="1" applyAlignment="1">
      <alignment horizontal="center"/>
    </xf>
    <xf numFmtId="37" fontId="4" fillId="2" borderId="0" xfId="0" applyNumberFormat="1" applyFont="1" applyFill="1" applyBorder="1" applyAlignment="1">
      <alignment horizontal="center"/>
    </xf>
    <xf numFmtId="1" fontId="5" fillId="0" borderId="0" xfId="2" applyNumberFormat="1" applyAlignment="1">
      <alignment horizontal="center"/>
    </xf>
    <xf numFmtId="0" fontId="5" fillId="0" borderId="0" xfId="2" applyFill="1"/>
    <xf numFmtId="0" fontId="3" fillId="0" borderId="6" xfId="2" applyFont="1" applyBorder="1" applyAlignment="1">
      <alignment horizontal="center"/>
    </xf>
    <xf numFmtId="0" fontId="5" fillId="0" borderId="4" xfId="2" applyBorder="1" applyAlignment="1">
      <alignment horizontal="center"/>
    </xf>
    <xf numFmtId="0" fontId="5" fillId="0" borderId="5" xfId="2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2" xfId="2" applyBorder="1" applyAlignment="1">
      <alignment horizontal="center"/>
    </xf>
    <xf numFmtId="0" fontId="5" fillId="0" borderId="3" xfId="2" applyBorder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" fillId="0" borderId="6" xfId="0" applyFont="1" applyBorder="1"/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/>
    <xf numFmtId="0" fontId="9" fillId="0" borderId="0" xfId="0" applyFont="1" applyFill="1" applyBorder="1" applyAlignment="1">
      <alignment vertical="center"/>
    </xf>
    <xf numFmtId="0" fontId="0" fillId="3" borderId="6" xfId="0" applyFill="1" applyBorder="1"/>
    <xf numFmtId="0" fontId="9" fillId="0" borderId="6" xfId="0" applyFont="1" applyFill="1" applyBorder="1" applyAlignment="1">
      <alignment vertical="center"/>
    </xf>
    <xf numFmtId="0" fontId="0" fillId="0" borderId="6" xfId="0" applyFill="1" applyBorder="1"/>
    <xf numFmtId="0" fontId="1" fillId="5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5" fillId="0" borderId="0" xfId="2" applyNumberFormat="1" applyFill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2" applyBorder="1"/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Fill="1" applyBorder="1"/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 horizontal="center"/>
    </xf>
    <xf numFmtId="0" fontId="0" fillId="4" borderId="1" xfId="0" applyFill="1" applyBorder="1"/>
    <xf numFmtId="1" fontId="0" fillId="0" borderId="0" xfId="0" applyNumberFormat="1"/>
    <xf numFmtId="0" fontId="0" fillId="0" borderId="6" xfId="0" applyBorder="1" applyAlignment="1">
      <alignment horizontal="left"/>
    </xf>
    <xf numFmtId="0" fontId="9" fillId="0" borderId="6" xfId="0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0" fillId="6" borderId="6" xfId="0" applyFill="1" applyBorder="1"/>
    <xf numFmtId="0" fontId="0" fillId="7" borderId="6" xfId="0" applyFill="1" applyBorder="1"/>
    <xf numFmtId="0" fontId="0" fillId="8" borderId="6" xfId="0" applyFill="1" applyBorder="1"/>
    <xf numFmtId="0" fontId="0" fillId="6" borderId="6" xfId="0" applyFont="1" applyFill="1" applyBorder="1"/>
    <xf numFmtId="165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0" fontId="0" fillId="9" borderId="6" xfId="0" applyFill="1" applyBorder="1"/>
    <xf numFmtId="0" fontId="10" fillId="0" borderId="6" xfId="0" applyFont="1" applyFill="1" applyBorder="1"/>
    <xf numFmtId="1" fontId="0" fillId="0" borderId="6" xfId="0" applyNumberFormat="1" applyBorder="1"/>
    <xf numFmtId="0" fontId="0" fillId="10" borderId="6" xfId="0" applyFill="1" applyBorder="1"/>
    <xf numFmtId="0" fontId="1" fillId="11" borderId="6" xfId="0" applyFont="1" applyFill="1" applyBorder="1"/>
    <xf numFmtId="0" fontId="11" fillId="11" borderId="6" xfId="0" applyFont="1" applyFill="1" applyBorder="1"/>
    <xf numFmtId="0" fontId="1" fillId="11" borderId="5" xfId="0" applyFont="1" applyFill="1" applyBorder="1"/>
    <xf numFmtId="0" fontId="1" fillId="0" borderId="6" xfId="0" applyFont="1" applyFill="1" applyBorder="1"/>
    <xf numFmtId="166" fontId="1" fillId="0" borderId="6" xfId="0" applyNumberFormat="1" applyFont="1" applyBorder="1"/>
    <xf numFmtId="1" fontId="0" fillId="0" borderId="6" xfId="0" applyNumberFormat="1" applyBorder="1" applyAlignment="1">
      <alignment vertical="center"/>
    </xf>
    <xf numFmtId="1" fontId="0" fillId="0" borderId="6" xfId="0" applyNumberFormat="1" applyFill="1" applyBorder="1" applyAlignment="1">
      <alignment vertical="center"/>
    </xf>
    <xf numFmtId="1" fontId="0" fillId="0" borderId="5" xfId="0" applyNumberFormat="1" applyBorder="1"/>
    <xf numFmtId="1" fontId="0" fillId="10" borderId="6" xfId="0" applyNumberFormat="1" applyFill="1" applyBorder="1" applyAlignment="1">
      <alignment vertical="center"/>
    </xf>
    <xf numFmtId="0" fontId="0" fillId="0" borderId="0" xfId="0" applyBorder="1"/>
    <xf numFmtId="0" fontId="0" fillId="0" borderId="4" xfId="0" applyBorder="1"/>
    <xf numFmtId="1" fontId="0" fillId="0" borderId="8" xfId="0" applyNumberFormat="1" applyBorder="1"/>
    <xf numFmtId="0" fontId="1" fillId="11" borderId="4" xfId="0" applyFont="1" applyFill="1" applyBorder="1"/>
    <xf numFmtId="20" fontId="0" fillId="0" borderId="6" xfId="0" applyNumberFormat="1" applyBorder="1"/>
    <xf numFmtId="0" fontId="0" fillId="10" borderId="6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10" borderId="0" xfId="0" applyFill="1" applyBorder="1"/>
    <xf numFmtId="0" fontId="5" fillId="0" borderId="6" xfId="2" applyFill="1" applyBorder="1"/>
    <xf numFmtId="0" fontId="1" fillId="0" borderId="0" xfId="0" applyFont="1" applyAlignment="1"/>
    <xf numFmtId="0" fontId="1" fillId="12" borderId="0" xfId="0" applyFont="1" applyFill="1" applyBorder="1"/>
    <xf numFmtId="0" fontId="1" fillId="9" borderId="0" xfId="0" applyFont="1" applyFill="1" applyBorder="1"/>
    <xf numFmtId="0" fontId="0" fillId="0" borderId="6" xfId="0" applyFont="1" applyBorder="1" applyAlignment="1">
      <alignment vertical="center"/>
    </xf>
    <xf numFmtId="0" fontId="1" fillId="0" borderId="5" xfId="0" applyFont="1" applyBorder="1"/>
    <xf numFmtId="0" fontId="0" fillId="10" borderId="5" xfId="0" applyFill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1" fillId="0" borderId="23" xfId="0" applyFont="1" applyBorder="1" applyAlignment="1"/>
    <xf numFmtId="0" fontId="1" fillId="0" borderId="3" xfId="0" applyFont="1" applyBorder="1"/>
    <xf numFmtId="0" fontId="1" fillId="0" borderId="1" xfId="0" applyFont="1" applyFill="1" applyBorder="1"/>
    <xf numFmtId="0" fontId="0" fillId="0" borderId="1" xfId="0" applyBorder="1"/>
    <xf numFmtId="0" fontId="0" fillId="13" borderId="6" xfId="0" applyFill="1" applyBorder="1"/>
    <xf numFmtId="20" fontId="0" fillId="13" borderId="6" xfId="0" applyNumberFormat="1" applyFill="1" applyBorder="1"/>
    <xf numFmtId="0" fontId="0" fillId="13" borderId="1" xfId="0" applyFill="1" applyBorder="1"/>
    <xf numFmtId="0" fontId="0" fillId="12" borderId="0" xfId="0" applyFill="1" applyBorder="1" applyAlignment="1">
      <alignment horizontal="center"/>
    </xf>
    <xf numFmtId="0" fontId="10" fillId="13" borderId="6" xfId="0" applyFont="1" applyFill="1" applyBorder="1"/>
    <xf numFmtId="0" fontId="1" fillId="3" borderId="6" xfId="0" applyFont="1" applyFill="1" applyBorder="1"/>
    <xf numFmtId="0" fontId="0" fillId="0" borderId="4" xfId="0" applyFill="1" applyBorder="1"/>
    <xf numFmtId="1" fontId="0" fillId="0" borderId="0" xfId="0" applyNumberFormat="1" applyBorder="1"/>
    <xf numFmtId="0" fontId="1" fillId="0" borderId="24" xfId="0" applyFont="1" applyBorder="1"/>
    <xf numFmtId="0" fontId="1" fillId="0" borderId="21" xfId="0" applyFont="1" applyBorder="1"/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6" borderId="0" xfId="2" applyFill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5" fillId="8" borderId="0" xfId="2" applyFill="1" applyAlignment="1">
      <alignment horizontal="center"/>
    </xf>
    <xf numFmtId="0" fontId="5" fillId="7" borderId="0" xfId="2" applyFill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0" fillId="7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_borrador-rut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45"/>
  <sheetViews>
    <sheetView topLeftCell="B1" workbookViewId="0">
      <selection activeCell="K109" sqref="K109"/>
    </sheetView>
  </sheetViews>
  <sheetFormatPr baseColWidth="10" defaultRowHeight="15" x14ac:dyDescent="0.25"/>
  <cols>
    <col min="2" max="2" width="11.7109375" customWidth="1"/>
    <col min="3" max="3" width="25" customWidth="1"/>
    <col min="14" max="14" width="7" customWidth="1"/>
    <col min="15" max="15" width="17" customWidth="1"/>
  </cols>
  <sheetData>
    <row r="1" spans="2:18" ht="15.75" thickBot="1" x14ac:dyDescent="0.3"/>
    <row r="2" spans="2:18" x14ac:dyDescent="0.25">
      <c r="B2" s="38"/>
      <c r="D2" s="144" t="s">
        <v>24</v>
      </c>
      <c r="E2" s="145"/>
      <c r="F2" s="146"/>
      <c r="G2" s="147" t="s">
        <v>25</v>
      </c>
      <c r="H2" s="148"/>
      <c r="I2" s="149"/>
      <c r="J2" s="147" t="s">
        <v>26</v>
      </c>
      <c r="K2" s="148"/>
      <c r="L2" s="149"/>
      <c r="M2" s="139" t="s">
        <v>1</v>
      </c>
      <c r="O2" s="1" t="s">
        <v>34</v>
      </c>
    </row>
    <row r="3" spans="2:18" x14ac:dyDescent="0.25">
      <c r="B3" s="39" t="s">
        <v>27</v>
      </c>
      <c r="C3" s="40" t="s">
        <v>28</v>
      </c>
      <c r="D3" s="41" t="s">
        <v>29</v>
      </c>
      <c r="E3" s="42" t="s">
        <v>30</v>
      </c>
      <c r="F3" s="43" t="s">
        <v>0</v>
      </c>
      <c r="G3" s="41" t="s">
        <v>29</v>
      </c>
      <c r="H3" s="42" t="s">
        <v>30</v>
      </c>
      <c r="I3" s="43" t="s">
        <v>0</v>
      </c>
      <c r="J3" s="41" t="s">
        <v>29</v>
      </c>
      <c r="K3" s="42" t="s">
        <v>30</v>
      </c>
      <c r="L3" s="43" t="s">
        <v>0</v>
      </c>
      <c r="M3" s="140"/>
    </row>
    <row r="4" spans="2:18" x14ac:dyDescent="0.25">
      <c r="B4" s="141" t="s">
        <v>56</v>
      </c>
      <c r="C4" s="71" t="s">
        <v>57</v>
      </c>
      <c r="D4" s="44">
        <v>130</v>
      </c>
      <c r="E4" s="45">
        <v>179</v>
      </c>
      <c r="F4" s="46">
        <f>SUM(D4:E4)</f>
        <v>309</v>
      </c>
      <c r="G4" s="44">
        <v>27</v>
      </c>
      <c r="H4" s="45">
        <v>3</v>
      </c>
      <c r="I4" s="46">
        <v>30</v>
      </c>
      <c r="J4" s="44">
        <v>2</v>
      </c>
      <c r="K4" s="45">
        <v>1</v>
      </c>
      <c r="L4" s="46">
        <v>3</v>
      </c>
      <c r="M4" s="47">
        <f>F4+I4+L4</f>
        <v>342</v>
      </c>
      <c r="P4" t="s">
        <v>32</v>
      </c>
      <c r="Q4" t="s">
        <v>8</v>
      </c>
    </row>
    <row r="5" spans="2:18" x14ac:dyDescent="0.25">
      <c r="B5" s="142"/>
      <c r="C5" s="81" t="s">
        <v>146</v>
      </c>
      <c r="D5" s="77">
        <v>130</v>
      </c>
      <c r="E5" s="78">
        <v>179</v>
      </c>
      <c r="F5" s="79">
        <f>SUM(D5:E5)</f>
        <v>309</v>
      </c>
      <c r="G5" s="77">
        <v>27</v>
      </c>
      <c r="H5" s="78">
        <v>3</v>
      </c>
      <c r="I5" s="79">
        <v>30</v>
      </c>
      <c r="J5" s="77">
        <v>2</v>
      </c>
      <c r="K5" s="78">
        <v>1</v>
      </c>
      <c r="L5" s="79">
        <v>3</v>
      </c>
      <c r="M5" s="80">
        <f>F5+I5+L5</f>
        <v>342</v>
      </c>
      <c r="O5" s="49" t="s">
        <v>35</v>
      </c>
      <c r="P5">
        <v>18</v>
      </c>
      <c r="Q5" s="4"/>
    </row>
    <row r="6" spans="2:18" x14ac:dyDescent="0.25">
      <c r="O6" s="49" t="s">
        <v>36</v>
      </c>
      <c r="P6">
        <v>183</v>
      </c>
      <c r="Q6" s="4">
        <v>15</v>
      </c>
      <c r="R6">
        <v>2</v>
      </c>
    </row>
    <row r="7" spans="2:18" s="49" customFormat="1" x14ac:dyDescent="0.25">
      <c r="O7" t="s">
        <v>37</v>
      </c>
      <c r="P7">
        <v>1853</v>
      </c>
      <c r="Q7" s="4">
        <f>P7/P9*E4</f>
        <v>144.46297909407664</v>
      </c>
      <c r="R7" s="82">
        <f>Q7/12</f>
        <v>12.038581591173054</v>
      </c>
    </row>
    <row r="8" spans="2:18" s="49" customFormat="1" ht="15.75" thickBot="1" x14ac:dyDescent="0.3">
      <c r="C8" s="1" t="s">
        <v>59</v>
      </c>
      <c r="O8" s="49" t="s">
        <v>148</v>
      </c>
      <c r="P8" s="49">
        <v>242</v>
      </c>
      <c r="Q8" s="4">
        <v>20</v>
      </c>
      <c r="R8">
        <v>3</v>
      </c>
    </row>
    <row r="9" spans="2:18" x14ac:dyDescent="0.25">
      <c r="C9" t="s">
        <v>53</v>
      </c>
      <c r="G9" s="143" t="s">
        <v>42</v>
      </c>
      <c r="H9" s="143"/>
      <c r="I9" s="143"/>
      <c r="J9" s="143" t="s">
        <v>46</v>
      </c>
      <c r="K9" s="143"/>
      <c r="L9" s="143"/>
      <c r="M9" s="139" t="s">
        <v>1</v>
      </c>
      <c r="O9" s="49" t="s">
        <v>0</v>
      </c>
      <c r="P9">
        <f>SUM(P5:P8)</f>
        <v>2296</v>
      </c>
      <c r="Q9" s="4">
        <f>SUM(Q6:Q8)</f>
        <v>179.46297909407664</v>
      </c>
    </row>
    <row r="10" spans="2:18" x14ac:dyDescent="0.25">
      <c r="C10" s="50" t="s">
        <v>31</v>
      </c>
      <c r="D10" s="50" t="s">
        <v>32</v>
      </c>
      <c r="E10" s="51" t="s">
        <v>33</v>
      </c>
      <c r="F10" s="3" t="s">
        <v>39</v>
      </c>
      <c r="G10" s="42" t="s">
        <v>43</v>
      </c>
      <c r="H10" s="42" t="s">
        <v>44</v>
      </c>
      <c r="I10" s="42" t="s">
        <v>45</v>
      </c>
      <c r="J10" s="42" t="s">
        <v>43</v>
      </c>
      <c r="K10" s="42" t="s">
        <v>44</v>
      </c>
      <c r="L10" s="42" t="s">
        <v>45</v>
      </c>
      <c r="M10" s="140"/>
    </row>
    <row r="11" spans="2:18" x14ac:dyDescent="0.25">
      <c r="B11">
        <v>1</v>
      </c>
      <c r="C11" s="52" t="s">
        <v>61</v>
      </c>
      <c r="D11" s="70">
        <v>18</v>
      </c>
      <c r="E11" s="70">
        <v>1</v>
      </c>
      <c r="F11" s="36"/>
      <c r="G11" s="60"/>
      <c r="H11" s="58"/>
      <c r="I11" s="58"/>
      <c r="J11" s="56"/>
      <c r="K11" s="56"/>
      <c r="L11" s="56"/>
      <c r="M11" s="45"/>
      <c r="O11" s="49" t="s">
        <v>38</v>
      </c>
      <c r="Q11" s="4"/>
    </row>
    <row r="12" spans="2:18" x14ac:dyDescent="0.25">
      <c r="B12">
        <v>2</v>
      </c>
      <c r="C12" s="52" t="s">
        <v>62</v>
      </c>
      <c r="D12" s="70">
        <v>11</v>
      </c>
      <c r="E12" s="70">
        <v>2</v>
      </c>
      <c r="F12" s="36"/>
      <c r="G12" s="60"/>
      <c r="H12" s="58"/>
      <c r="I12" s="58"/>
      <c r="J12" s="56"/>
      <c r="K12" s="56"/>
      <c r="L12" s="56"/>
      <c r="M12" s="45"/>
      <c r="O12" s="49" t="s">
        <v>40</v>
      </c>
    </row>
    <row r="13" spans="2:18" x14ac:dyDescent="0.25">
      <c r="B13">
        <v>3</v>
      </c>
      <c r="C13" s="52" t="s">
        <v>63</v>
      </c>
      <c r="D13" s="70">
        <v>7</v>
      </c>
      <c r="E13" s="70">
        <v>2</v>
      </c>
      <c r="F13" s="36"/>
      <c r="G13" s="60"/>
      <c r="H13" s="58"/>
      <c r="I13" s="58"/>
      <c r="J13" s="56"/>
      <c r="K13" s="56"/>
      <c r="L13" s="56"/>
      <c r="M13" s="45"/>
      <c r="O13" s="49" t="s">
        <v>41</v>
      </c>
      <c r="Q13" s="57"/>
    </row>
    <row r="14" spans="2:18" x14ac:dyDescent="0.25">
      <c r="B14">
        <v>4</v>
      </c>
      <c r="C14" s="56" t="s">
        <v>64</v>
      </c>
      <c r="D14" s="70">
        <v>6</v>
      </c>
      <c r="E14" s="70">
        <v>2</v>
      </c>
      <c r="F14" s="36"/>
      <c r="G14" s="60"/>
      <c r="H14" s="58"/>
      <c r="I14" s="58"/>
      <c r="J14" s="56"/>
      <c r="K14" s="56"/>
      <c r="L14" s="56"/>
      <c r="M14" s="45"/>
      <c r="O14" s="49" t="s">
        <v>51</v>
      </c>
      <c r="Q14">
        <v>341</v>
      </c>
    </row>
    <row r="15" spans="2:18" x14ac:dyDescent="0.25">
      <c r="B15" s="49">
        <v>5</v>
      </c>
      <c r="C15" s="54" t="s">
        <v>65</v>
      </c>
      <c r="D15" s="70">
        <v>55</v>
      </c>
      <c r="E15" s="70">
        <v>2</v>
      </c>
      <c r="F15" s="36"/>
      <c r="G15" s="60">
        <v>8</v>
      </c>
      <c r="H15" s="58"/>
      <c r="I15" s="58">
        <v>1</v>
      </c>
      <c r="J15" s="56"/>
      <c r="K15" s="56"/>
      <c r="L15" s="56"/>
      <c r="M15" s="45">
        <v>9</v>
      </c>
      <c r="O15" s="49" t="s">
        <v>52</v>
      </c>
    </row>
    <row r="16" spans="2:18" x14ac:dyDescent="0.25">
      <c r="B16" s="49">
        <v>6</v>
      </c>
      <c r="C16" s="56" t="s">
        <v>66</v>
      </c>
      <c r="D16" s="70">
        <v>5</v>
      </c>
      <c r="E16" s="70">
        <v>2</v>
      </c>
      <c r="F16" s="36"/>
      <c r="G16" s="60"/>
      <c r="H16" s="58"/>
      <c r="I16" s="58"/>
      <c r="J16" s="56"/>
      <c r="K16" s="56"/>
      <c r="L16" s="56"/>
      <c r="M16" s="45"/>
    </row>
    <row r="17" spans="2:13" x14ac:dyDescent="0.25">
      <c r="B17" s="49">
        <v>7</v>
      </c>
      <c r="C17" s="54" t="s">
        <v>67</v>
      </c>
      <c r="D17" s="70">
        <v>50</v>
      </c>
      <c r="E17" s="70">
        <v>2</v>
      </c>
      <c r="F17" s="36"/>
      <c r="G17" s="60">
        <v>7</v>
      </c>
      <c r="H17" s="58">
        <v>1</v>
      </c>
      <c r="I17" s="58"/>
      <c r="J17" s="56"/>
      <c r="K17" s="56"/>
      <c r="L17" s="56"/>
      <c r="M17" s="45">
        <v>8</v>
      </c>
    </row>
    <row r="18" spans="2:13" x14ac:dyDescent="0.25">
      <c r="B18" s="49">
        <v>8</v>
      </c>
      <c r="C18" s="52" t="s">
        <v>68</v>
      </c>
      <c r="D18" s="70">
        <v>41</v>
      </c>
      <c r="E18" s="70">
        <v>2</v>
      </c>
      <c r="F18" s="36"/>
      <c r="G18" s="58"/>
      <c r="H18" s="58"/>
      <c r="I18" s="58"/>
      <c r="J18" s="56"/>
      <c r="K18" s="56"/>
      <c r="L18" s="56"/>
      <c r="M18" s="45"/>
    </row>
    <row r="19" spans="2:13" x14ac:dyDescent="0.25">
      <c r="B19" s="49">
        <v>9</v>
      </c>
      <c r="C19" s="52" t="s">
        <v>69</v>
      </c>
      <c r="D19" s="70">
        <v>8</v>
      </c>
      <c r="E19" s="70">
        <v>2</v>
      </c>
      <c r="F19" s="36"/>
      <c r="G19" s="58"/>
      <c r="H19" s="58"/>
      <c r="I19" s="58"/>
      <c r="J19" s="56"/>
      <c r="K19" s="56"/>
      <c r="L19" s="56"/>
      <c r="M19" s="45"/>
    </row>
    <row r="20" spans="2:13" x14ac:dyDescent="0.25">
      <c r="B20" s="49">
        <v>10</v>
      </c>
      <c r="C20" s="52" t="s">
        <v>70</v>
      </c>
      <c r="D20" s="70">
        <v>35</v>
      </c>
      <c r="E20" s="70">
        <v>3</v>
      </c>
      <c r="F20" s="36"/>
      <c r="G20" s="58"/>
      <c r="H20" s="58"/>
      <c r="I20" s="58"/>
      <c r="J20" s="56"/>
      <c r="K20" s="56"/>
      <c r="L20" s="56"/>
      <c r="M20" s="45"/>
    </row>
    <row r="21" spans="2:13" x14ac:dyDescent="0.25">
      <c r="B21" s="49">
        <v>11</v>
      </c>
      <c r="C21" s="52" t="s">
        <v>71</v>
      </c>
      <c r="D21" s="70">
        <v>9</v>
      </c>
      <c r="E21" s="70">
        <v>3</v>
      </c>
      <c r="F21" s="36"/>
      <c r="G21" s="58"/>
      <c r="H21" s="58"/>
      <c r="I21" s="58"/>
      <c r="J21" s="56"/>
      <c r="K21" s="56"/>
      <c r="L21" s="56"/>
      <c r="M21" s="45"/>
    </row>
    <row r="22" spans="2:13" x14ac:dyDescent="0.25">
      <c r="B22" s="49">
        <v>12</v>
      </c>
      <c r="C22" s="52" t="s">
        <v>72</v>
      </c>
      <c r="D22" s="70">
        <v>26</v>
      </c>
      <c r="E22" s="70">
        <v>3</v>
      </c>
      <c r="F22" s="36"/>
      <c r="G22" s="58"/>
      <c r="H22" s="58"/>
      <c r="I22" s="58"/>
      <c r="J22" s="56"/>
      <c r="K22" s="56"/>
      <c r="L22" s="56"/>
      <c r="M22" s="45"/>
    </row>
    <row r="23" spans="2:13" x14ac:dyDescent="0.25">
      <c r="B23" s="49">
        <v>13</v>
      </c>
      <c r="C23" s="54" t="s">
        <v>73</v>
      </c>
      <c r="D23" s="70">
        <v>26</v>
      </c>
      <c r="E23" s="70">
        <v>3</v>
      </c>
      <c r="F23" s="36"/>
      <c r="G23" s="60">
        <f>D23/Q14*Q7</f>
        <v>11.014772599548365</v>
      </c>
      <c r="H23" s="58"/>
      <c r="I23" s="58"/>
      <c r="J23" s="56"/>
      <c r="K23" s="56"/>
      <c r="L23" s="56"/>
      <c r="M23" s="45">
        <v>11</v>
      </c>
    </row>
    <row r="24" spans="2:13" x14ac:dyDescent="0.25">
      <c r="B24" s="49">
        <v>14</v>
      </c>
      <c r="C24" s="54" t="s">
        <v>75</v>
      </c>
      <c r="D24" s="70">
        <v>63</v>
      </c>
      <c r="E24" s="70">
        <v>3</v>
      </c>
      <c r="F24" s="36"/>
      <c r="G24" s="60"/>
      <c r="H24" s="60"/>
      <c r="I24" s="60"/>
      <c r="J24" s="56"/>
      <c r="K24" s="56"/>
      <c r="L24" s="56"/>
      <c r="M24" s="45"/>
    </row>
    <row r="25" spans="2:13" s="49" customFormat="1" x14ac:dyDescent="0.25">
      <c r="B25" s="49">
        <v>15</v>
      </c>
      <c r="C25" s="54" t="s">
        <v>76</v>
      </c>
      <c r="D25" s="70">
        <v>43</v>
      </c>
      <c r="E25" s="70">
        <v>3</v>
      </c>
      <c r="F25" s="36"/>
      <c r="G25" s="60">
        <f>D25/Q14*Q7</f>
        <v>18.216739299253067</v>
      </c>
      <c r="H25" s="60">
        <v>1</v>
      </c>
      <c r="I25" s="60"/>
      <c r="J25" s="56"/>
      <c r="K25" s="56"/>
      <c r="L25" s="56"/>
      <c r="M25" s="45">
        <v>19</v>
      </c>
    </row>
    <row r="26" spans="2:13" s="49" customFormat="1" x14ac:dyDescent="0.25">
      <c r="B26" s="49">
        <v>16</v>
      </c>
      <c r="C26" s="56" t="s">
        <v>77</v>
      </c>
      <c r="D26" s="70">
        <v>34</v>
      </c>
      <c r="E26" s="70">
        <v>3</v>
      </c>
      <c r="F26" s="36"/>
      <c r="G26" s="60">
        <f>D26/Q14*Q7</f>
        <v>14.4039333994094</v>
      </c>
      <c r="H26" s="60"/>
      <c r="I26" s="60"/>
      <c r="J26" s="56"/>
      <c r="K26" s="56"/>
      <c r="L26" s="56"/>
      <c r="M26" s="45">
        <v>14</v>
      </c>
    </row>
    <row r="27" spans="2:13" s="49" customFormat="1" x14ac:dyDescent="0.25">
      <c r="B27" s="49">
        <v>17</v>
      </c>
      <c r="C27" s="52" t="s">
        <v>78</v>
      </c>
      <c r="D27" s="70">
        <v>9</v>
      </c>
      <c r="E27" s="70">
        <v>3</v>
      </c>
      <c r="F27" s="36"/>
      <c r="G27" s="60"/>
      <c r="H27" s="60"/>
      <c r="I27" s="60"/>
      <c r="J27" s="56"/>
      <c r="K27" s="56"/>
      <c r="L27" s="56"/>
      <c r="M27" s="45"/>
    </row>
    <row r="28" spans="2:13" s="49" customFormat="1" x14ac:dyDescent="0.25">
      <c r="B28" s="49">
        <v>18</v>
      </c>
      <c r="C28" s="56" t="s">
        <v>79</v>
      </c>
      <c r="D28" s="70">
        <v>12</v>
      </c>
      <c r="E28" s="70">
        <v>3</v>
      </c>
      <c r="F28" s="36"/>
      <c r="G28" s="60"/>
      <c r="H28" s="60"/>
      <c r="I28" s="60"/>
      <c r="J28" s="56"/>
      <c r="K28" s="56"/>
      <c r="L28" s="56"/>
      <c r="M28" s="45"/>
    </row>
    <row r="29" spans="2:13" s="49" customFormat="1" x14ac:dyDescent="0.25">
      <c r="B29" s="49">
        <v>19</v>
      </c>
      <c r="C29" s="52" t="s">
        <v>80</v>
      </c>
      <c r="D29" s="70">
        <v>7</v>
      </c>
      <c r="E29" s="70">
        <v>3</v>
      </c>
      <c r="F29" s="36"/>
      <c r="G29" s="60"/>
      <c r="H29" s="60"/>
      <c r="I29" s="60"/>
      <c r="J29" s="56"/>
      <c r="K29" s="56"/>
      <c r="L29" s="56"/>
      <c r="M29" s="45"/>
    </row>
    <row r="30" spans="2:13" s="49" customFormat="1" x14ac:dyDescent="0.25">
      <c r="B30" s="49">
        <v>20</v>
      </c>
      <c r="C30" s="52" t="s">
        <v>81</v>
      </c>
      <c r="D30" s="70">
        <v>20</v>
      </c>
      <c r="E30" s="70">
        <v>3</v>
      </c>
      <c r="F30" s="36"/>
      <c r="G30" s="60"/>
      <c r="H30" s="60"/>
      <c r="I30" s="60"/>
      <c r="J30" s="56"/>
      <c r="K30" s="56"/>
      <c r="L30" s="56"/>
      <c r="M30" s="45"/>
    </row>
    <row r="31" spans="2:13" s="49" customFormat="1" x14ac:dyDescent="0.25">
      <c r="B31" s="49">
        <v>21</v>
      </c>
      <c r="C31" s="52" t="s">
        <v>82</v>
      </c>
      <c r="D31" s="70">
        <v>50</v>
      </c>
      <c r="E31" s="70">
        <v>3</v>
      </c>
      <c r="F31" s="36"/>
      <c r="G31" s="60"/>
      <c r="H31" s="60"/>
      <c r="I31" s="60"/>
      <c r="J31" s="56"/>
      <c r="K31" s="56"/>
      <c r="L31" s="56"/>
      <c r="M31" s="45"/>
    </row>
    <row r="32" spans="2:13" s="49" customFormat="1" x14ac:dyDescent="0.25">
      <c r="B32" s="49">
        <v>22</v>
      </c>
      <c r="C32" s="54" t="s">
        <v>83</v>
      </c>
      <c r="D32" s="70">
        <v>22</v>
      </c>
      <c r="E32" s="70">
        <v>3</v>
      </c>
      <c r="F32" s="36"/>
      <c r="G32" s="60">
        <f>D32/Q14*Q7</f>
        <v>9.3201921996178481</v>
      </c>
      <c r="H32" s="60"/>
      <c r="I32" s="60"/>
      <c r="J32" s="56"/>
      <c r="K32" s="56"/>
      <c r="L32" s="56"/>
      <c r="M32" s="45">
        <v>9</v>
      </c>
    </row>
    <row r="33" spans="2:13" s="49" customFormat="1" x14ac:dyDescent="0.25">
      <c r="B33" s="49">
        <v>23</v>
      </c>
      <c r="C33" s="52" t="s">
        <v>84</v>
      </c>
      <c r="D33" s="70">
        <v>50</v>
      </c>
      <c r="E33" s="70">
        <v>3</v>
      </c>
      <c r="F33" s="36"/>
      <c r="G33" s="60"/>
      <c r="H33" s="60"/>
      <c r="I33" s="60"/>
      <c r="J33" s="56"/>
      <c r="K33" s="56"/>
      <c r="L33" s="56"/>
      <c r="M33" s="45"/>
    </row>
    <row r="34" spans="2:13" s="49" customFormat="1" x14ac:dyDescent="0.25">
      <c r="B34" s="49">
        <v>24</v>
      </c>
      <c r="C34" s="52" t="s">
        <v>85</v>
      </c>
      <c r="D34" s="70">
        <v>48</v>
      </c>
      <c r="E34" s="70">
        <v>3</v>
      </c>
      <c r="F34" s="36"/>
      <c r="G34" s="60"/>
      <c r="H34" s="60"/>
      <c r="I34" s="60"/>
      <c r="J34" s="56"/>
      <c r="K34" s="56"/>
      <c r="L34" s="56"/>
      <c r="M34" s="45"/>
    </row>
    <row r="35" spans="2:13" s="49" customFormat="1" x14ac:dyDescent="0.25">
      <c r="B35" s="49">
        <v>25</v>
      </c>
      <c r="C35" s="54" t="s">
        <v>86</v>
      </c>
      <c r="D35" s="70">
        <v>25</v>
      </c>
      <c r="E35" s="70">
        <v>3</v>
      </c>
      <c r="F35" s="36"/>
      <c r="G35" s="60">
        <f>D35/Q14*Q7</f>
        <v>10.591127499565737</v>
      </c>
      <c r="H35" s="60"/>
      <c r="I35" s="60"/>
      <c r="J35" s="56"/>
      <c r="K35" s="56"/>
      <c r="L35" s="56"/>
      <c r="M35" s="45">
        <v>11</v>
      </c>
    </row>
    <row r="36" spans="2:13" s="49" customFormat="1" x14ac:dyDescent="0.25">
      <c r="B36" s="49">
        <v>26</v>
      </c>
      <c r="C36" s="52" t="s">
        <v>87</v>
      </c>
      <c r="D36" s="70">
        <v>20</v>
      </c>
      <c r="E36" s="70">
        <v>3</v>
      </c>
      <c r="F36" s="36"/>
      <c r="G36" s="60"/>
      <c r="H36" s="60"/>
      <c r="I36" s="60"/>
      <c r="J36" s="56"/>
      <c r="K36" s="56"/>
      <c r="L36" s="56"/>
      <c r="M36" s="45"/>
    </row>
    <row r="37" spans="2:13" s="49" customFormat="1" x14ac:dyDescent="0.25">
      <c r="B37" s="49">
        <v>27</v>
      </c>
      <c r="C37" s="52" t="s">
        <v>88</v>
      </c>
      <c r="D37" s="70">
        <v>29</v>
      </c>
      <c r="E37" s="70">
        <v>3</v>
      </c>
      <c r="F37" s="36"/>
      <c r="G37" s="60"/>
      <c r="H37" s="60"/>
      <c r="I37" s="60"/>
      <c r="J37" s="56"/>
      <c r="K37" s="56"/>
      <c r="L37" s="56"/>
      <c r="M37" s="45"/>
    </row>
    <row r="38" spans="2:13" s="49" customFormat="1" x14ac:dyDescent="0.25">
      <c r="B38" s="49">
        <v>28</v>
      </c>
      <c r="C38" s="52" t="s">
        <v>89</v>
      </c>
      <c r="D38" s="70">
        <v>27</v>
      </c>
      <c r="E38" s="70">
        <v>3</v>
      </c>
      <c r="F38" s="36"/>
      <c r="G38" s="60"/>
      <c r="H38" s="60"/>
      <c r="I38" s="60"/>
      <c r="J38" s="56"/>
      <c r="K38" s="56"/>
      <c r="L38" s="56"/>
      <c r="M38" s="45"/>
    </row>
    <row r="39" spans="2:13" s="49" customFormat="1" x14ac:dyDescent="0.25">
      <c r="B39" s="49">
        <v>29</v>
      </c>
      <c r="C39" s="54" t="s">
        <v>90</v>
      </c>
      <c r="D39" s="70">
        <v>26</v>
      </c>
      <c r="E39" s="70">
        <v>3</v>
      </c>
      <c r="F39" s="36"/>
      <c r="G39" s="60">
        <f>D39/Q14*Q7</f>
        <v>11.014772599548365</v>
      </c>
      <c r="H39" s="60"/>
      <c r="I39" s="60"/>
      <c r="J39" s="56"/>
      <c r="K39" s="56"/>
      <c r="L39" s="56"/>
      <c r="M39" s="45">
        <v>11</v>
      </c>
    </row>
    <row r="40" spans="2:13" s="49" customFormat="1" x14ac:dyDescent="0.25">
      <c r="B40" s="49">
        <v>30</v>
      </c>
      <c r="C40" s="52" t="s">
        <v>91</v>
      </c>
      <c r="D40" s="70">
        <v>42</v>
      </c>
      <c r="E40" s="70">
        <v>3</v>
      </c>
      <c r="F40" s="36"/>
      <c r="G40" s="60"/>
      <c r="H40" s="60"/>
      <c r="I40" s="60"/>
      <c r="J40" s="56"/>
      <c r="K40" s="56"/>
      <c r="L40" s="56"/>
      <c r="M40" s="45"/>
    </row>
    <row r="41" spans="2:13" s="49" customFormat="1" x14ac:dyDescent="0.25">
      <c r="B41" s="49">
        <v>31</v>
      </c>
      <c r="C41" s="52" t="s">
        <v>92</v>
      </c>
      <c r="D41" s="70">
        <v>37</v>
      </c>
      <c r="E41" s="70">
        <v>3</v>
      </c>
      <c r="F41" s="36"/>
      <c r="G41" s="60"/>
      <c r="H41" s="60"/>
      <c r="I41" s="60"/>
      <c r="J41" s="56"/>
      <c r="K41" s="56"/>
      <c r="L41" s="56"/>
      <c r="M41" s="45"/>
    </row>
    <row r="42" spans="2:13" s="49" customFormat="1" x14ac:dyDescent="0.25">
      <c r="B42" s="49">
        <v>32</v>
      </c>
      <c r="C42" s="54" t="s">
        <v>93</v>
      </c>
      <c r="D42" s="70">
        <v>16</v>
      </c>
      <c r="E42" s="70">
        <v>3</v>
      </c>
      <c r="F42" s="36"/>
      <c r="G42" s="60">
        <f>D42/Q14*Q7</f>
        <v>6.7783215997220712</v>
      </c>
      <c r="H42" s="60"/>
      <c r="I42" s="60"/>
      <c r="J42" s="56"/>
      <c r="K42" s="56"/>
      <c r="L42" s="56"/>
      <c r="M42" s="45">
        <v>7</v>
      </c>
    </row>
    <row r="43" spans="2:13" s="49" customFormat="1" x14ac:dyDescent="0.25">
      <c r="B43" s="49">
        <v>33</v>
      </c>
      <c r="C43" s="52" t="s">
        <v>94</v>
      </c>
      <c r="D43" s="70">
        <v>9</v>
      </c>
      <c r="E43" s="70">
        <v>3</v>
      </c>
      <c r="F43" s="36"/>
      <c r="G43" s="60"/>
      <c r="H43" s="60"/>
      <c r="I43" s="60"/>
      <c r="J43" s="56"/>
      <c r="K43" s="56"/>
      <c r="L43" s="56"/>
      <c r="M43" s="45"/>
    </row>
    <row r="44" spans="2:13" s="49" customFormat="1" x14ac:dyDescent="0.25">
      <c r="B44" s="49">
        <v>34</v>
      </c>
      <c r="C44" s="54" t="s">
        <v>95</v>
      </c>
      <c r="D44" s="70">
        <v>23</v>
      </c>
      <c r="E44" s="70">
        <v>3</v>
      </c>
      <c r="F44" s="36"/>
      <c r="G44" s="60">
        <f>D44/Q14*Q7</f>
        <v>9.743837299600477</v>
      </c>
      <c r="H44" s="60"/>
      <c r="I44" s="60"/>
      <c r="J44" s="56"/>
      <c r="K44" s="56"/>
      <c r="L44" s="56"/>
      <c r="M44" s="45">
        <v>10</v>
      </c>
    </row>
    <row r="45" spans="2:13" s="49" customFormat="1" x14ac:dyDescent="0.25">
      <c r="B45" s="49">
        <v>35</v>
      </c>
      <c r="C45" s="52" t="s">
        <v>96</v>
      </c>
      <c r="D45" s="70">
        <v>9</v>
      </c>
      <c r="E45" s="70">
        <v>3</v>
      </c>
      <c r="F45" s="36"/>
      <c r="G45" s="60"/>
      <c r="H45" s="60"/>
      <c r="I45" s="60"/>
      <c r="J45" s="56"/>
      <c r="K45" s="56"/>
      <c r="L45" s="56"/>
      <c r="M45" s="45"/>
    </row>
    <row r="46" spans="2:13" s="49" customFormat="1" x14ac:dyDescent="0.25">
      <c r="B46" s="49">
        <v>36</v>
      </c>
      <c r="C46" s="52" t="s">
        <v>97</v>
      </c>
      <c r="D46" s="70">
        <v>51</v>
      </c>
      <c r="E46" s="70">
        <v>3</v>
      </c>
      <c r="F46" s="36"/>
      <c r="G46" s="60"/>
      <c r="H46" s="60"/>
      <c r="I46" s="60"/>
      <c r="J46" s="56"/>
      <c r="K46" s="56"/>
      <c r="L46" s="56"/>
      <c r="M46" s="45"/>
    </row>
    <row r="47" spans="2:13" s="49" customFormat="1" x14ac:dyDescent="0.25">
      <c r="B47" s="49">
        <v>37</v>
      </c>
      <c r="C47" s="52" t="s">
        <v>98</v>
      </c>
      <c r="D47" s="70">
        <v>67</v>
      </c>
      <c r="E47" s="70">
        <v>3</v>
      </c>
      <c r="F47" s="36"/>
      <c r="G47" s="60"/>
      <c r="H47" s="60"/>
      <c r="I47" s="60"/>
      <c r="J47" s="56"/>
      <c r="K47" s="56"/>
      <c r="L47" s="56"/>
      <c r="M47" s="45"/>
    </row>
    <row r="48" spans="2:13" s="49" customFormat="1" x14ac:dyDescent="0.25">
      <c r="B48" s="49">
        <v>38</v>
      </c>
      <c r="C48" s="52" t="s">
        <v>99</v>
      </c>
      <c r="D48" s="70">
        <v>5</v>
      </c>
      <c r="E48" s="70">
        <v>3</v>
      </c>
      <c r="F48" s="36"/>
      <c r="G48" s="60"/>
      <c r="H48" s="60"/>
      <c r="I48" s="60"/>
      <c r="J48" s="56"/>
      <c r="K48" s="56"/>
      <c r="L48" s="56"/>
      <c r="M48" s="45"/>
    </row>
    <row r="49" spans="2:13" s="49" customFormat="1" x14ac:dyDescent="0.25">
      <c r="B49" s="49">
        <v>39</v>
      </c>
      <c r="C49" s="52" t="s">
        <v>100</v>
      </c>
      <c r="D49" s="70">
        <v>20</v>
      </c>
      <c r="E49" s="70">
        <v>3</v>
      </c>
      <c r="F49" s="36"/>
      <c r="G49" s="60"/>
      <c r="H49" s="60"/>
      <c r="I49" s="60"/>
      <c r="J49" s="56"/>
      <c r="K49" s="56"/>
      <c r="L49" s="56"/>
      <c r="M49" s="45"/>
    </row>
    <row r="50" spans="2:13" s="49" customFormat="1" x14ac:dyDescent="0.25">
      <c r="B50" s="49">
        <v>40</v>
      </c>
      <c r="C50" s="52" t="s">
        <v>101</v>
      </c>
      <c r="D50" s="70">
        <v>16</v>
      </c>
      <c r="E50" s="70">
        <v>3</v>
      </c>
      <c r="F50" s="36"/>
      <c r="G50" s="60"/>
      <c r="H50" s="60"/>
      <c r="I50" s="60"/>
      <c r="J50" s="56"/>
      <c r="K50" s="56"/>
      <c r="L50" s="56"/>
      <c r="M50" s="45"/>
    </row>
    <row r="51" spans="2:13" s="49" customFormat="1" x14ac:dyDescent="0.25">
      <c r="B51" s="49">
        <v>41</v>
      </c>
      <c r="C51" s="52" t="s">
        <v>102</v>
      </c>
      <c r="D51" s="70">
        <v>4</v>
      </c>
      <c r="E51" s="70">
        <v>3</v>
      </c>
      <c r="F51" s="36"/>
      <c r="G51" s="60"/>
      <c r="H51" s="60"/>
      <c r="I51" s="60"/>
      <c r="J51" s="56"/>
      <c r="K51" s="56"/>
      <c r="L51" s="56"/>
      <c r="M51" s="45"/>
    </row>
    <row r="52" spans="2:13" s="49" customFormat="1" x14ac:dyDescent="0.25">
      <c r="B52" s="49">
        <v>42</v>
      </c>
      <c r="C52" s="52" t="s">
        <v>103</v>
      </c>
      <c r="D52" s="70">
        <v>37</v>
      </c>
      <c r="E52" s="70">
        <v>3</v>
      </c>
      <c r="F52" s="36"/>
      <c r="G52" s="60"/>
      <c r="H52" s="60"/>
      <c r="I52" s="60"/>
      <c r="J52" s="56"/>
      <c r="K52" s="56"/>
      <c r="L52" s="56"/>
      <c r="M52" s="45"/>
    </row>
    <row r="53" spans="2:13" s="49" customFormat="1" x14ac:dyDescent="0.25">
      <c r="B53" s="49">
        <v>43</v>
      </c>
      <c r="C53" s="52" t="s">
        <v>104</v>
      </c>
      <c r="D53" s="70">
        <v>12</v>
      </c>
      <c r="E53" s="70">
        <v>3</v>
      </c>
      <c r="F53" s="36"/>
      <c r="G53" s="60"/>
      <c r="H53" s="60"/>
      <c r="I53" s="60"/>
      <c r="J53" s="56"/>
      <c r="K53" s="56"/>
      <c r="L53" s="56"/>
      <c r="M53" s="45"/>
    </row>
    <row r="54" spans="2:13" s="49" customFormat="1" x14ac:dyDescent="0.25">
      <c r="B54" s="49">
        <v>44</v>
      </c>
      <c r="C54" s="52" t="s">
        <v>105</v>
      </c>
      <c r="D54" s="70">
        <v>8</v>
      </c>
      <c r="E54" s="70">
        <v>3</v>
      </c>
      <c r="F54" s="36"/>
      <c r="G54" s="60"/>
      <c r="H54" s="60"/>
      <c r="I54" s="60"/>
      <c r="J54" s="56"/>
      <c r="K54" s="56"/>
      <c r="L54" s="56"/>
      <c r="M54" s="45"/>
    </row>
    <row r="55" spans="2:13" s="49" customFormat="1" x14ac:dyDescent="0.25">
      <c r="B55" s="49">
        <v>45</v>
      </c>
      <c r="C55" s="52" t="s">
        <v>106</v>
      </c>
      <c r="D55" s="70">
        <v>11</v>
      </c>
      <c r="E55" s="70">
        <v>3</v>
      </c>
      <c r="F55" s="36"/>
      <c r="G55" s="60"/>
      <c r="H55" s="60"/>
      <c r="I55" s="60"/>
      <c r="J55" s="56"/>
      <c r="K55" s="56"/>
      <c r="L55" s="56"/>
      <c r="M55" s="45"/>
    </row>
    <row r="56" spans="2:13" s="49" customFormat="1" x14ac:dyDescent="0.25">
      <c r="B56" s="49">
        <v>46</v>
      </c>
      <c r="C56" s="52" t="s">
        <v>107</v>
      </c>
      <c r="D56" s="70">
        <v>59</v>
      </c>
      <c r="E56" s="70">
        <v>3</v>
      </c>
      <c r="F56" s="36"/>
      <c r="G56" s="60"/>
      <c r="H56" s="60"/>
      <c r="I56" s="60"/>
      <c r="J56" s="56"/>
      <c r="K56" s="56"/>
      <c r="L56" s="56"/>
      <c r="M56" s="45"/>
    </row>
    <row r="57" spans="2:13" s="49" customFormat="1" x14ac:dyDescent="0.25">
      <c r="B57" s="49">
        <v>47</v>
      </c>
      <c r="C57" s="52" t="s">
        <v>108</v>
      </c>
      <c r="D57" s="70">
        <v>50</v>
      </c>
      <c r="E57" s="70">
        <v>3</v>
      </c>
      <c r="F57" s="36"/>
      <c r="G57" s="60"/>
      <c r="H57" s="60"/>
      <c r="I57" s="60"/>
      <c r="J57" s="56"/>
      <c r="K57" s="56"/>
      <c r="L57" s="56"/>
      <c r="M57" s="45"/>
    </row>
    <row r="58" spans="2:13" s="49" customFormat="1" x14ac:dyDescent="0.25">
      <c r="B58" s="49">
        <v>48</v>
      </c>
      <c r="C58" s="52" t="s">
        <v>54</v>
      </c>
      <c r="D58" s="70">
        <v>18</v>
      </c>
      <c r="E58" s="70">
        <v>3</v>
      </c>
      <c r="F58" s="36"/>
      <c r="G58" s="60"/>
      <c r="H58" s="60"/>
      <c r="I58" s="60"/>
      <c r="J58" s="56"/>
      <c r="K58" s="56"/>
      <c r="L58" s="56"/>
      <c r="M58" s="45"/>
    </row>
    <row r="59" spans="2:13" s="49" customFormat="1" x14ac:dyDescent="0.25">
      <c r="B59" s="49">
        <v>49</v>
      </c>
      <c r="C59" s="52" t="s">
        <v>109</v>
      </c>
      <c r="D59" s="70">
        <v>52</v>
      </c>
      <c r="E59" s="70">
        <v>3</v>
      </c>
      <c r="F59" s="36"/>
      <c r="G59" s="60"/>
      <c r="H59" s="60"/>
      <c r="I59" s="60"/>
      <c r="J59" s="56"/>
      <c r="K59" s="56"/>
      <c r="L59" s="56"/>
      <c r="M59" s="45"/>
    </row>
    <row r="60" spans="2:13" s="49" customFormat="1" x14ac:dyDescent="0.25">
      <c r="B60" s="49">
        <v>50</v>
      </c>
      <c r="C60" s="54" t="s">
        <v>110</v>
      </c>
      <c r="D60" s="70">
        <v>22</v>
      </c>
      <c r="E60" s="70">
        <v>3</v>
      </c>
      <c r="F60" s="36"/>
      <c r="G60" s="60">
        <f>D60/Q14*Q7</f>
        <v>9.3201921996178481</v>
      </c>
      <c r="H60" s="60"/>
      <c r="I60" s="60"/>
      <c r="J60" s="56"/>
      <c r="K60" s="56"/>
      <c r="L60" s="56"/>
      <c r="M60" s="45">
        <v>9</v>
      </c>
    </row>
    <row r="61" spans="2:13" s="49" customFormat="1" x14ac:dyDescent="0.25">
      <c r="B61" s="49">
        <v>51</v>
      </c>
      <c r="C61" s="52" t="s">
        <v>111</v>
      </c>
      <c r="D61" s="70">
        <v>6</v>
      </c>
      <c r="E61" s="70">
        <v>3</v>
      </c>
      <c r="F61" s="36"/>
      <c r="G61" s="60"/>
      <c r="H61" s="60"/>
      <c r="I61" s="60"/>
      <c r="J61" s="56"/>
      <c r="K61" s="56"/>
      <c r="L61" s="56"/>
      <c r="M61" s="45"/>
    </row>
    <row r="62" spans="2:13" s="49" customFormat="1" x14ac:dyDescent="0.25">
      <c r="B62" s="49">
        <v>52</v>
      </c>
      <c r="C62" s="52" t="s">
        <v>112</v>
      </c>
      <c r="D62" s="70">
        <v>18</v>
      </c>
      <c r="E62" s="70">
        <v>3</v>
      </c>
      <c r="F62" s="36"/>
      <c r="G62" s="60"/>
      <c r="H62" s="60"/>
      <c r="I62" s="60"/>
      <c r="J62" s="56"/>
      <c r="K62" s="56"/>
      <c r="L62" s="56"/>
      <c r="M62" s="45"/>
    </row>
    <row r="63" spans="2:13" s="49" customFormat="1" x14ac:dyDescent="0.25">
      <c r="B63" s="49">
        <v>53</v>
      </c>
      <c r="C63" s="52" t="s">
        <v>113</v>
      </c>
      <c r="D63" s="70">
        <v>15</v>
      </c>
      <c r="E63" s="70">
        <v>3</v>
      </c>
      <c r="F63" s="36"/>
      <c r="G63" s="60"/>
      <c r="H63" s="60"/>
      <c r="I63" s="60"/>
      <c r="J63" s="56"/>
      <c r="K63" s="56"/>
      <c r="L63" s="56"/>
      <c r="M63" s="45"/>
    </row>
    <row r="64" spans="2:13" s="49" customFormat="1" x14ac:dyDescent="0.25">
      <c r="B64" s="49">
        <v>54</v>
      </c>
      <c r="C64" s="56" t="s">
        <v>114</v>
      </c>
      <c r="D64" s="70">
        <v>12</v>
      </c>
      <c r="E64" s="70">
        <v>3</v>
      </c>
      <c r="F64" s="36"/>
      <c r="G64" s="60"/>
      <c r="H64" s="60"/>
      <c r="I64" s="60"/>
      <c r="J64" s="56"/>
      <c r="K64" s="56"/>
      <c r="L64" s="56"/>
      <c r="M64" s="45"/>
    </row>
    <row r="65" spans="2:13" s="49" customFormat="1" x14ac:dyDescent="0.25">
      <c r="B65" s="49">
        <v>55</v>
      </c>
      <c r="C65" s="52" t="s">
        <v>87</v>
      </c>
      <c r="D65" s="70">
        <v>23</v>
      </c>
      <c r="E65" s="70">
        <v>3</v>
      </c>
      <c r="F65" s="36"/>
      <c r="G65" s="60"/>
      <c r="H65" s="60"/>
      <c r="I65" s="60"/>
      <c r="J65" s="56"/>
      <c r="K65" s="56"/>
      <c r="L65" s="56"/>
      <c r="M65" s="45"/>
    </row>
    <row r="66" spans="2:13" s="49" customFormat="1" x14ac:dyDescent="0.25">
      <c r="B66" s="49">
        <v>56</v>
      </c>
      <c r="C66" s="52" t="s">
        <v>115</v>
      </c>
      <c r="D66" s="70">
        <v>26</v>
      </c>
      <c r="E66" s="70">
        <v>3</v>
      </c>
      <c r="F66" s="36"/>
      <c r="G66" s="60"/>
      <c r="H66" s="60"/>
      <c r="I66" s="60"/>
      <c r="J66" s="56"/>
      <c r="K66" s="56"/>
      <c r="L66" s="56"/>
      <c r="M66" s="45"/>
    </row>
    <row r="67" spans="2:13" s="49" customFormat="1" x14ac:dyDescent="0.25">
      <c r="B67" s="49">
        <v>57</v>
      </c>
      <c r="C67" s="52" t="s">
        <v>116</v>
      </c>
      <c r="D67" s="70">
        <v>17</v>
      </c>
      <c r="E67" s="70">
        <v>3</v>
      </c>
      <c r="F67" s="36"/>
      <c r="G67" s="60"/>
      <c r="H67" s="60"/>
      <c r="I67" s="60"/>
      <c r="J67" s="56"/>
      <c r="K67" s="56"/>
      <c r="L67" s="56"/>
      <c r="M67" s="45"/>
    </row>
    <row r="68" spans="2:13" s="49" customFormat="1" x14ac:dyDescent="0.25">
      <c r="B68" s="49">
        <v>58</v>
      </c>
      <c r="C68" s="52" t="s">
        <v>117</v>
      </c>
      <c r="D68" s="70">
        <v>15</v>
      </c>
      <c r="E68" s="70">
        <v>3</v>
      </c>
      <c r="F68" s="36"/>
      <c r="G68" s="60"/>
      <c r="H68" s="60"/>
      <c r="I68" s="60"/>
      <c r="J68" s="56"/>
      <c r="K68" s="56"/>
      <c r="L68" s="56"/>
      <c r="M68" s="45"/>
    </row>
    <row r="69" spans="2:13" s="49" customFormat="1" x14ac:dyDescent="0.25">
      <c r="B69" s="49">
        <v>59</v>
      </c>
      <c r="C69" s="52" t="s">
        <v>118</v>
      </c>
      <c r="D69" s="70">
        <v>23</v>
      </c>
      <c r="E69" s="70">
        <v>3</v>
      </c>
      <c r="F69" s="36"/>
      <c r="G69" s="60"/>
      <c r="H69" s="60"/>
      <c r="I69" s="60"/>
      <c r="J69" s="56"/>
      <c r="K69" s="56"/>
      <c r="L69" s="56"/>
      <c r="M69" s="45"/>
    </row>
    <row r="70" spans="2:13" s="49" customFormat="1" x14ac:dyDescent="0.25">
      <c r="B70" s="49">
        <v>60</v>
      </c>
      <c r="C70" s="52" t="s">
        <v>119</v>
      </c>
      <c r="D70" s="70">
        <v>78</v>
      </c>
      <c r="E70" s="70">
        <v>3</v>
      </c>
      <c r="F70" s="36"/>
      <c r="G70" s="60"/>
      <c r="H70" s="60"/>
      <c r="I70" s="60"/>
      <c r="J70" s="56"/>
      <c r="K70" s="56"/>
      <c r="L70" s="56"/>
      <c r="M70" s="45"/>
    </row>
    <row r="71" spans="2:13" s="49" customFormat="1" x14ac:dyDescent="0.25">
      <c r="B71" s="49">
        <v>61</v>
      </c>
      <c r="C71" s="52" t="s">
        <v>120</v>
      </c>
      <c r="D71" s="70">
        <v>8</v>
      </c>
      <c r="E71" s="70">
        <v>3</v>
      </c>
      <c r="F71" s="36"/>
      <c r="G71" s="60"/>
      <c r="H71" s="60"/>
      <c r="I71" s="60"/>
      <c r="J71" s="56"/>
      <c r="K71" s="56"/>
      <c r="L71" s="56"/>
      <c r="M71" s="45"/>
    </row>
    <row r="72" spans="2:13" s="49" customFormat="1" x14ac:dyDescent="0.25">
      <c r="B72" s="49">
        <v>62</v>
      </c>
      <c r="C72" s="52" t="s">
        <v>121</v>
      </c>
      <c r="D72" s="70">
        <v>6</v>
      </c>
      <c r="E72" s="70">
        <v>3</v>
      </c>
      <c r="F72" s="36"/>
      <c r="G72" s="60"/>
      <c r="H72" s="60"/>
      <c r="I72" s="60"/>
      <c r="J72" s="56"/>
      <c r="K72" s="56"/>
      <c r="L72" s="56"/>
      <c r="M72" s="45"/>
    </row>
    <row r="73" spans="2:13" s="49" customFormat="1" x14ac:dyDescent="0.25">
      <c r="B73" s="49">
        <v>63</v>
      </c>
      <c r="C73" s="52" t="s">
        <v>122</v>
      </c>
      <c r="D73" s="70">
        <v>21</v>
      </c>
      <c r="E73" s="70">
        <v>3</v>
      </c>
      <c r="F73" s="36"/>
      <c r="G73" s="60"/>
      <c r="H73" s="60"/>
      <c r="I73" s="60"/>
      <c r="J73" s="56"/>
      <c r="K73" s="56"/>
      <c r="L73" s="56"/>
      <c r="M73" s="45"/>
    </row>
    <row r="74" spans="2:13" s="49" customFormat="1" x14ac:dyDescent="0.25">
      <c r="B74" s="49">
        <v>64</v>
      </c>
      <c r="C74" s="52" t="s">
        <v>123</v>
      </c>
      <c r="D74" s="70">
        <v>7</v>
      </c>
      <c r="E74" s="70">
        <v>3</v>
      </c>
      <c r="F74" s="36"/>
      <c r="G74" s="60"/>
      <c r="H74" s="60"/>
      <c r="I74" s="60"/>
      <c r="J74" s="56"/>
      <c r="K74" s="56"/>
      <c r="L74" s="56"/>
      <c r="M74" s="45"/>
    </row>
    <row r="75" spans="2:13" s="49" customFormat="1" x14ac:dyDescent="0.25">
      <c r="B75" s="49">
        <v>65</v>
      </c>
      <c r="C75" s="52" t="s">
        <v>124</v>
      </c>
      <c r="D75" s="70">
        <v>15</v>
      </c>
      <c r="E75" s="70">
        <v>3</v>
      </c>
      <c r="F75" s="36"/>
      <c r="G75" s="60"/>
      <c r="H75" s="60"/>
      <c r="I75" s="60"/>
      <c r="J75" s="56"/>
      <c r="K75" s="56"/>
      <c r="L75" s="56"/>
      <c r="M75" s="45"/>
    </row>
    <row r="76" spans="2:13" s="49" customFormat="1" x14ac:dyDescent="0.25">
      <c r="B76" s="49">
        <v>66</v>
      </c>
      <c r="C76" s="52" t="s">
        <v>125</v>
      </c>
      <c r="D76" s="70">
        <v>16</v>
      </c>
      <c r="E76" s="70">
        <v>3</v>
      </c>
      <c r="F76" s="36"/>
      <c r="G76" s="60"/>
      <c r="H76" s="60"/>
      <c r="I76" s="60"/>
      <c r="J76" s="56"/>
      <c r="K76" s="56"/>
      <c r="L76" s="56"/>
      <c r="M76" s="45"/>
    </row>
    <row r="77" spans="2:13" s="49" customFormat="1" x14ac:dyDescent="0.25">
      <c r="B77" s="49">
        <v>67</v>
      </c>
      <c r="C77" s="54" t="s">
        <v>126</v>
      </c>
      <c r="D77" s="70">
        <v>38</v>
      </c>
      <c r="E77" s="70">
        <v>3</v>
      </c>
      <c r="F77" s="36"/>
      <c r="G77" s="60">
        <f>D77/Q14*Q7</f>
        <v>16.098513799339919</v>
      </c>
      <c r="H77" s="60">
        <v>1</v>
      </c>
      <c r="I77" s="60"/>
      <c r="J77" s="56"/>
      <c r="K77" s="56"/>
      <c r="L77" s="56"/>
      <c r="M77" s="45">
        <v>17</v>
      </c>
    </row>
    <row r="78" spans="2:13" s="49" customFormat="1" x14ac:dyDescent="0.25">
      <c r="B78" s="49">
        <v>68</v>
      </c>
      <c r="C78" s="52" t="s">
        <v>54</v>
      </c>
      <c r="D78" s="70">
        <v>13</v>
      </c>
      <c r="E78" s="70">
        <v>3</v>
      </c>
      <c r="F78" s="36"/>
      <c r="G78" s="60"/>
      <c r="H78" s="60"/>
      <c r="I78" s="60"/>
      <c r="J78" s="56"/>
      <c r="K78" s="56"/>
      <c r="L78" s="56"/>
      <c r="M78" s="45"/>
    </row>
    <row r="79" spans="2:13" s="49" customFormat="1" x14ac:dyDescent="0.25">
      <c r="B79" s="49">
        <v>69</v>
      </c>
      <c r="C79" s="52" t="s">
        <v>130</v>
      </c>
      <c r="D79" s="70">
        <v>9</v>
      </c>
      <c r="E79" s="70">
        <v>3</v>
      </c>
      <c r="F79" s="36"/>
      <c r="G79" s="60"/>
      <c r="H79" s="60"/>
      <c r="I79" s="60"/>
      <c r="J79" s="56"/>
      <c r="K79" s="56"/>
      <c r="L79" s="56"/>
      <c r="M79" s="45"/>
    </row>
    <row r="80" spans="2:13" s="49" customFormat="1" x14ac:dyDescent="0.25">
      <c r="B80" s="49">
        <v>70</v>
      </c>
      <c r="C80" s="52" t="s">
        <v>131</v>
      </c>
      <c r="D80" s="70">
        <v>16</v>
      </c>
      <c r="E80" s="70">
        <v>3</v>
      </c>
      <c r="F80" s="36"/>
      <c r="G80" s="60"/>
      <c r="H80" s="60"/>
      <c r="I80" s="60"/>
      <c r="J80" s="56"/>
      <c r="K80" s="56"/>
      <c r="L80" s="56"/>
      <c r="M80" s="45"/>
    </row>
    <row r="81" spans="2:13" s="49" customFormat="1" x14ac:dyDescent="0.25">
      <c r="B81" s="49">
        <v>71</v>
      </c>
      <c r="C81" s="52" t="s">
        <v>132</v>
      </c>
      <c r="D81" s="70">
        <v>10</v>
      </c>
      <c r="E81" s="70">
        <v>3</v>
      </c>
      <c r="F81" s="36"/>
      <c r="G81" s="60"/>
      <c r="H81" s="60"/>
      <c r="I81" s="60"/>
      <c r="J81" s="56"/>
      <c r="K81" s="56"/>
      <c r="L81" s="56"/>
      <c r="M81" s="45"/>
    </row>
    <row r="82" spans="2:13" s="49" customFormat="1" x14ac:dyDescent="0.25">
      <c r="B82" s="49">
        <v>72</v>
      </c>
      <c r="C82" s="52" t="s">
        <v>133</v>
      </c>
      <c r="D82" s="70">
        <v>26</v>
      </c>
      <c r="E82" s="70">
        <v>3</v>
      </c>
      <c r="F82" s="36"/>
      <c r="G82" s="60"/>
      <c r="H82" s="60"/>
      <c r="I82" s="60"/>
      <c r="J82" s="56"/>
      <c r="K82" s="56"/>
      <c r="L82" s="56"/>
      <c r="M82" s="45"/>
    </row>
    <row r="83" spans="2:13" s="49" customFormat="1" x14ac:dyDescent="0.25">
      <c r="B83" s="49">
        <v>73</v>
      </c>
      <c r="C83" s="52" t="s">
        <v>55</v>
      </c>
      <c r="D83" s="70">
        <v>26</v>
      </c>
      <c r="E83" s="70">
        <v>3</v>
      </c>
      <c r="F83" s="36"/>
      <c r="G83" s="60"/>
      <c r="H83" s="60"/>
      <c r="I83" s="60"/>
      <c r="J83" s="56"/>
      <c r="K83" s="56"/>
      <c r="L83" s="56"/>
      <c r="M83" s="45"/>
    </row>
    <row r="84" spans="2:13" s="49" customFormat="1" x14ac:dyDescent="0.25">
      <c r="B84" s="49">
        <v>74</v>
      </c>
      <c r="C84" s="52" t="s">
        <v>134</v>
      </c>
      <c r="D84" s="70">
        <v>28</v>
      </c>
      <c r="E84" s="70">
        <v>3</v>
      </c>
      <c r="F84" s="36"/>
      <c r="G84" s="60"/>
      <c r="H84" s="60"/>
      <c r="I84" s="60"/>
      <c r="J84" s="56"/>
      <c r="K84" s="56"/>
      <c r="L84" s="56"/>
      <c r="M84" s="45"/>
    </row>
    <row r="85" spans="2:13" s="49" customFormat="1" x14ac:dyDescent="0.25">
      <c r="B85" s="49">
        <v>75</v>
      </c>
      <c r="C85" s="54" t="s">
        <v>135</v>
      </c>
      <c r="D85" s="70">
        <v>28</v>
      </c>
      <c r="E85" s="70">
        <v>3</v>
      </c>
      <c r="F85" s="36"/>
      <c r="G85" s="60">
        <f>D85/Q14*Q7</f>
        <v>11.862062799513625</v>
      </c>
      <c r="H85" s="60"/>
      <c r="I85" s="60"/>
      <c r="J85" s="56"/>
      <c r="K85" s="56"/>
      <c r="L85" s="56"/>
      <c r="M85" s="45">
        <v>12</v>
      </c>
    </row>
    <row r="86" spans="2:13" s="49" customFormat="1" x14ac:dyDescent="0.25">
      <c r="B86" s="49">
        <v>76</v>
      </c>
      <c r="C86" s="52" t="s">
        <v>136</v>
      </c>
      <c r="D86" s="70">
        <v>17</v>
      </c>
      <c r="E86" s="70">
        <v>3</v>
      </c>
      <c r="F86" s="36"/>
      <c r="G86" s="60"/>
      <c r="H86" s="60"/>
      <c r="I86" s="60"/>
      <c r="J86" s="56"/>
      <c r="K86" s="56"/>
      <c r="L86" s="56"/>
      <c r="M86" s="45"/>
    </row>
    <row r="87" spans="2:13" s="49" customFormat="1" x14ac:dyDescent="0.25">
      <c r="B87" s="49">
        <v>77</v>
      </c>
      <c r="C87" s="52" t="s">
        <v>137</v>
      </c>
      <c r="D87" s="70">
        <v>20</v>
      </c>
      <c r="E87" s="70">
        <v>3</v>
      </c>
      <c r="F87" s="36"/>
      <c r="G87" s="60"/>
      <c r="H87" s="60"/>
      <c r="I87" s="60"/>
      <c r="J87" s="56"/>
      <c r="K87" s="56"/>
      <c r="L87" s="56"/>
      <c r="M87" s="45"/>
    </row>
    <row r="88" spans="2:13" s="49" customFormat="1" x14ac:dyDescent="0.25">
      <c r="B88" s="49">
        <v>78</v>
      </c>
      <c r="C88" s="52" t="s">
        <v>138</v>
      </c>
      <c r="D88" s="70">
        <v>14</v>
      </c>
      <c r="E88" s="70">
        <v>3</v>
      </c>
      <c r="F88" s="36"/>
      <c r="G88" s="60"/>
      <c r="H88" s="60"/>
      <c r="I88" s="60"/>
      <c r="J88" s="56"/>
      <c r="K88" s="56"/>
      <c r="L88" s="56"/>
      <c r="M88" s="45"/>
    </row>
    <row r="89" spans="2:13" s="49" customFormat="1" x14ac:dyDescent="0.25">
      <c r="B89" s="49">
        <v>79</v>
      </c>
      <c r="C89" s="52" t="s">
        <v>139</v>
      </c>
      <c r="D89" s="70">
        <v>4</v>
      </c>
      <c r="E89" s="70">
        <v>3</v>
      </c>
      <c r="F89" s="36"/>
      <c r="G89" s="60"/>
      <c r="H89" s="60"/>
      <c r="I89" s="60"/>
      <c r="J89" s="56"/>
      <c r="K89" s="56"/>
      <c r="L89" s="56"/>
      <c r="M89" s="45"/>
    </row>
    <row r="90" spans="2:13" s="49" customFormat="1" x14ac:dyDescent="0.25">
      <c r="B90" s="49">
        <v>80</v>
      </c>
      <c r="C90" s="52" t="s">
        <v>140</v>
      </c>
      <c r="D90" s="70">
        <v>2</v>
      </c>
      <c r="E90" s="70">
        <v>3</v>
      </c>
      <c r="F90" s="36"/>
      <c r="G90" s="60"/>
      <c r="H90" s="60"/>
      <c r="I90" s="60"/>
      <c r="J90" s="56"/>
      <c r="K90" s="56"/>
      <c r="L90" s="56"/>
      <c r="M90" s="45"/>
    </row>
    <row r="91" spans="2:13" s="49" customFormat="1" x14ac:dyDescent="0.25">
      <c r="B91" s="49">
        <v>81</v>
      </c>
      <c r="C91" s="52" t="s">
        <v>141</v>
      </c>
      <c r="D91" s="70">
        <v>20</v>
      </c>
      <c r="E91" s="70">
        <v>3</v>
      </c>
      <c r="F91" s="36"/>
      <c r="G91" s="60"/>
      <c r="H91" s="60"/>
      <c r="I91" s="60"/>
      <c r="J91" s="56"/>
      <c r="K91" s="56"/>
      <c r="L91" s="56"/>
      <c r="M91" s="45"/>
    </row>
    <row r="92" spans="2:13" s="49" customFormat="1" x14ac:dyDescent="0.25">
      <c r="B92" s="49">
        <v>82</v>
      </c>
      <c r="C92" s="52" t="s">
        <v>142</v>
      </c>
      <c r="D92" s="70">
        <v>4</v>
      </c>
      <c r="E92" s="70">
        <v>3</v>
      </c>
      <c r="F92" s="36"/>
      <c r="G92" s="60"/>
      <c r="H92" s="60"/>
      <c r="I92" s="60"/>
      <c r="J92" s="56"/>
      <c r="K92" s="56"/>
      <c r="L92" s="56"/>
      <c r="M92" s="45"/>
    </row>
    <row r="93" spans="2:13" s="49" customFormat="1" x14ac:dyDescent="0.25">
      <c r="B93" s="49">
        <v>83</v>
      </c>
      <c r="C93" s="52" t="s">
        <v>143</v>
      </c>
      <c r="D93" s="70">
        <v>35</v>
      </c>
      <c r="E93" s="70">
        <v>3</v>
      </c>
      <c r="F93" s="36"/>
      <c r="G93" s="60"/>
      <c r="H93" s="60"/>
      <c r="I93" s="60"/>
      <c r="J93" s="56"/>
      <c r="K93" s="56"/>
      <c r="L93" s="56"/>
      <c r="M93" s="45"/>
    </row>
    <row r="94" spans="2:13" s="49" customFormat="1" x14ac:dyDescent="0.25">
      <c r="B94" s="49">
        <v>84</v>
      </c>
      <c r="C94" s="52" t="s">
        <v>144</v>
      </c>
      <c r="D94" s="70">
        <v>50</v>
      </c>
      <c r="E94" s="70">
        <v>3</v>
      </c>
      <c r="F94" s="36"/>
      <c r="G94" s="60"/>
      <c r="H94" s="60"/>
      <c r="I94" s="60"/>
      <c r="J94" s="56"/>
      <c r="K94" s="56"/>
      <c r="L94" s="56"/>
      <c r="M94" s="45"/>
    </row>
    <row r="95" spans="2:13" s="49" customFormat="1" x14ac:dyDescent="0.25">
      <c r="B95" s="49">
        <v>85</v>
      </c>
      <c r="C95" s="54" t="s">
        <v>145</v>
      </c>
      <c r="D95" s="70">
        <v>38</v>
      </c>
      <c r="E95" s="70">
        <v>3</v>
      </c>
      <c r="F95" s="36"/>
      <c r="G95" s="60">
        <f>D95/Q14*Q7</f>
        <v>16.098513799339919</v>
      </c>
      <c r="H95" s="60"/>
      <c r="I95" s="60"/>
      <c r="J95" s="56"/>
      <c r="K95" s="56"/>
      <c r="L95" s="56"/>
      <c r="M95" s="45">
        <v>16</v>
      </c>
    </row>
    <row r="96" spans="2:13" s="49" customFormat="1" x14ac:dyDescent="0.25">
      <c r="B96" s="49">
        <v>86</v>
      </c>
      <c r="C96" s="52" t="s">
        <v>74</v>
      </c>
      <c r="D96" s="70">
        <v>61</v>
      </c>
      <c r="E96" s="70" t="s">
        <v>147</v>
      </c>
      <c r="F96" s="36"/>
      <c r="G96" s="60"/>
      <c r="H96" s="60"/>
      <c r="I96" s="60"/>
      <c r="J96" s="56"/>
      <c r="K96" s="56"/>
      <c r="L96" s="56"/>
      <c r="M96" s="45"/>
    </row>
    <row r="97" spans="2:25" s="49" customFormat="1" x14ac:dyDescent="0.25">
      <c r="B97" s="49">
        <v>87</v>
      </c>
      <c r="C97" s="54" t="s">
        <v>127</v>
      </c>
      <c r="D97" s="70">
        <v>110</v>
      </c>
      <c r="E97" s="70" t="s">
        <v>147</v>
      </c>
      <c r="F97" s="36"/>
      <c r="G97" s="60">
        <v>10</v>
      </c>
      <c r="H97" s="60"/>
      <c r="I97" s="60"/>
      <c r="J97" s="56"/>
      <c r="K97" s="56"/>
      <c r="L97" s="56"/>
      <c r="M97" s="45">
        <v>10</v>
      </c>
    </row>
    <row r="98" spans="2:25" s="49" customFormat="1" x14ac:dyDescent="0.25">
      <c r="B98" s="49">
        <v>88</v>
      </c>
      <c r="C98" s="56" t="s">
        <v>128</v>
      </c>
      <c r="D98" s="70">
        <v>39</v>
      </c>
      <c r="E98" s="70" t="s">
        <v>147</v>
      </c>
      <c r="F98" s="36"/>
      <c r="G98" s="60"/>
      <c r="H98" s="60"/>
      <c r="I98" s="60"/>
      <c r="J98" s="56"/>
      <c r="K98" s="56"/>
      <c r="L98" s="56"/>
      <c r="M98" s="45">
        <v>0</v>
      </c>
    </row>
    <row r="99" spans="2:25" s="49" customFormat="1" x14ac:dyDescent="0.25">
      <c r="B99" s="49">
        <v>89</v>
      </c>
      <c r="C99" s="54" t="s">
        <v>129</v>
      </c>
      <c r="D99" s="70">
        <v>32</v>
      </c>
      <c r="E99" s="70" t="s">
        <v>147</v>
      </c>
      <c r="F99" s="36"/>
      <c r="G99" s="60">
        <v>10</v>
      </c>
      <c r="H99" s="60"/>
      <c r="I99" s="60"/>
      <c r="J99" s="56"/>
      <c r="K99" s="56"/>
      <c r="L99" s="56"/>
      <c r="M99" s="45">
        <v>10</v>
      </c>
    </row>
    <row r="100" spans="2:25" s="49" customFormat="1" x14ac:dyDescent="0.25">
      <c r="C100" s="65"/>
      <c r="D100" s="66"/>
      <c r="E100" s="67"/>
      <c r="F100" s="36"/>
      <c r="G100" s="62"/>
      <c r="H100" s="62"/>
      <c r="I100" s="62"/>
      <c r="J100" s="61"/>
      <c r="K100" s="61"/>
      <c r="L100" s="61"/>
      <c r="M100" s="63"/>
    </row>
    <row r="101" spans="2:25" s="49" customFormat="1" x14ac:dyDescent="0.25">
      <c r="C101" s="83" t="s">
        <v>60</v>
      </c>
      <c r="D101" s="84">
        <f>SUM(D11:D100)</f>
        <v>2296</v>
      </c>
      <c r="E101" s="84"/>
      <c r="F101" s="84"/>
      <c r="G101" s="85">
        <f>SUM(G11:G100)</f>
        <v>179.46297909407664</v>
      </c>
      <c r="H101" s="84">
        <f>SUM(H11:H100)</f>
        <v>3</v>
      </c>
      <c r="I101" s="84">
        <v>1</v>
      </c>
      <c r="J101" s="84"/>
      <c r="K101" s="84"/>
      <c r="L101" s="84"/>
      <c r="M101" s="85">
        <f>SUM(M11:M100)</f>
        <v>183</v>
      </c>
    </row>
    <row r="102" spans="2:25" s="49" customFormat="1" x14ac:dyDescent="0.25">
      <c r="C102" s="65"/>
      <c r="D102" s="66"/>
      <c r="E102" s="67"/>
      <c r="F102" s="36"/>
      <c r="G102" s="62"/>
      <c r="H102" s="62"/>
      <c r="I102" s="62"/>
      <c r="J102" s="61"/>
      <c r="K102" s="61"/>
      <c r="L102" s="61"/>
      <c r="M102" s="63"/>
    </row>
    <row r="103" spans="2:25" x14ac:dyDescent="0.25">
      <c r="C103" s="53" t="s">
        <v>29</v>
      </c>
      <c r="M103" s="4"/>
    </row>
    <row r="104" spans="2:25" x14ac:dyDescent="0.25">
      <c r="C104" s="55" t="s">
        <v>58</v>
      </c>
      <c r="D104" s="52"/>
      <c r="E104" s="52"/>
      <c r="F104" s="52"/>
      <c r="G104" s="52"/>
      <c r="H104" s="52"/>
      <c r="I104" s="52"/>
      <c r="J104" s="42">
        <v>130</v>
      </c>
      <c r="K104" s="42">
        <v>27</v>
      </c>
      <c r="L104" s="42">
        <v>2</v>
      </c>
      <c r="M104" s="45">
        <f>SUM(J104:L104)</f>
        <v>159</v>
      </c>
    </row>
    <row r="106" spans="2:25" x14ac:dyDescent="0.25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</row>
    <row r="107" spans="2:25" x14ac:dyDescent="0.25">
      <c r="C107" s="74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</row>
    <row r="108" spans="2:25" x14ac:dyDescent="0.25">
      <c r="C108" s="61"/>
      <c r="D108" s="61"/>
      <c r="E108" s="61"/>
      <c r="F108" s="61"/>
      <c r="G108" s="137"/>
      <c r="H108" s="137"/>
      <c r="I108" s="137"/>
      <c r="J108" s="137"/>
      <c r="K108" s="137"/>
      <c r="L108" s="137"/>
      <c r="M108" s="138"/>
      <c r="N108" s="61"/>
      <c r="O108" s="74"/>
      <c r="P108" s="61"/>
      <c r="Q108" s="61"/>
      <c r="R108" s="61"/>
      <c r="S108" s="61"/>
      <c r="T108" s="61"/>
      <c r="U108" s="61"/>
      <c r="V108" s="61"/>
      <c r="W108" s="61"/>
      <c r="X108" s="61"/>
      <c r="Y108" s="61"/>
    </row>
    <row r="109" spans="2:25" x14ac:dyDescent="0.25">
      <c r="C109" s="74"/>
      <c r="D109" s="13"/>
      <c r="E109" s="75"/>
      <c r="F109" s="67"/>
      <c r="G109" s="67"/>
      <c r="H109" s="67"/>
      <c r="I109" s="67"/>
      <c r="J109" s="67"/>
      <c r="K109" s="67"/>
      <c r="L109" s="67"/>
      <c r="M109" s="138"/>
      <c r="N109" s="61"/>
      <c r="O109" s="13"/>
      <c r="P109" s="61"/>
      <c r="Q109" s="61"/>
      <c r="R109" s="61"/>
      <c r="S109" s="61"/>
      <c r="T109" s="61"/>
      <c r="U109" s="61"/>
      <c r="V109" s="61"/>
      <c r="W109" s="61"/>
      <c r="X109" s="61"/>
      <c r="Y109" s="61"/>
    </row>
    <row r="110" spans="2:25" x14ac:dyDescent="0.25">
      <c r="C110" s="69"/>
      <c r="D110" s="67"/>
      <c r="E110" s="67"/>
      <c r="F110" s="61"/>
      <c r="G110" s="61"/>
      <c r="H110" s="61"/>
      <c r="I110" s="61"/>
      <c r="J110" s="61"/>
      <c r="K110" s="61"/>
      <c r="L110" s="61"/>
      <c r="M110" s="62"/>
      <c r="N110" s="61"/>
      <c r="O110" s="61"/>
      <c r="P110" s="61"/>
      <c r="Q110" s="62"/>
      <c r="R110" s="61"/>
      <c r="S110" s="61"/>
      <c r="T110" s="61"/>
      <c r="U110" s="61"/>
      <c r="V110" s="61"/>
      <c r="W110" s="61"/>
      <c r="X110" s="61"/>
      <c r="Y110" s="61"/>
    </row>
    <row r="111" spans="2:25" x14ac:dyDescent="0.25">
      <c r="C111" s="69"/>
      <c r="D111" s="67"/>
      <c r="E111" s="67"/>
      <c r="F111" s="61"/>
      <c r="G111" s="67"/>
      <c r="H111" s="61"/>
      <c r="I111" s="61"/>
      <c r="J111" s="61"/>
      <c r="K111" s="61"/>
      <c r="L111" s="61"/>
      <c r="M111" s="62"/>
      <c r="N111" s="61"/>
      <c r="O111" s="61"/>
      <c r="P111" s="61"/>
      <c r="Q111" s="62"/>
      <c r="R111" s="61"/>
      <c r="S111" s="61"/>
      <c r="T111" s="61"/>
      <c r="U111" s="61"/>
      <c r="V111" s="61"/>
      <c r="W111" s="61"/>
      <c r="X111" s="61"/>
      <c r="Y111" s="61"/>
    </row>
    <row r="112" spans="2:25" x14ac:dyDescent="0.25">
      <c r="B112" s="49"/>
      <c r="C112" s="69"/>
      <c r="D112" s="67"/>
      <c r="E112" s="67"/>
      <c r="F112" s="61"/>
      <c r="G112" s="67"/>
      <c r="H112" s="61"/>
      <c r="I112" s="61"/>
      <c r="J112" s="61"/>
      <c r="K112" s="61"/>
      <c r="L112" s="61"/>
      <c r="M112" s="62"/>
      <c r="N112" s="61"/>
      <c r="O112" s="61"/>
      <c r="P112" s="61"/>
      <c r="Q112" s="62"/>
      <c r="R112" s="61"/>
      <c r="S112" s="61"/>
      <c r="T112" s="61"/>
      <c r="U112" s="61"/>
      <c r="V112" s="61"/>
      <c r="W112" s="61"/>
      <c r="X112" s="61"/>
      <c r="Y112" s="61"/>
    </row>
    <row r="113" spans="2:25" x14ac:dyDescent="0.25">
      <c r="B113" s="49"/>
      <c r="C113" s="69"/>
      <c r="D113" s="67"/>
      <c r="E113" s="67"/>
      <c r="F113" s="61"/>
      <c r="G113" s="67"/>
      <c r="H113" s="61"/>
      <c r="I113" s="61"/>
      <c r="J113" s="61"/>
      <c r="K113" s="61"/>
      <c r="L113" s="61"/>
      <c r="M113" s="62"/>
      <c r="N113" s="61"/>
      <c r="O113" s="61"/>
      <c r="P113" s="61"/>
      <c r="Q113" s="62"/>
      <c r="R113" s="61"/>
      <c r="S113" s="61"/>
      <c r="T113" s="61"/>
      <c r="U113" s="61"/>
      <c r="V113" s="61"/>
      <c r="W113" s="61"/>
      <c r="X113" s="61"/>
      <c r="Y113" s="61"/>
    </row>
    <row r="114" spans="2:25" x14ac:dyDescent="0.25">
      <c r="B114" s="49"/>
      <c r="C114" s="69"/>
      <c r="D114" s="67"/>
      <c r="E114" s="67"/>
      <c r="F114" s="61"/>
      <c r="G114" s="61"/>
      <c r="H114" s="61"/>
      <c r="I114" s="61"/>
      <c r="J114" s="61"/>
      <c r="K114" s="61"/>
      <c r="L114" s="61"/>
      <c r="M114" s="62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</row>
    <row r="115" spans="2:25" x14ac:dyDescent="0.25">
      <c r="B115" s="49"/>
      <c r="C115" s="72"/>
      <c r="D115" s="67"/>
      <c r="E115" s="67"/>
      <c r="F115" s="61"/>
      <c r="G115" s="61"/>
      <c r="H115" s="61"/>
      <c r="I115" s="61"/>
      <c r="J115" s="61"/>
      <c r="K115" s="61"/>
      <c r="L115" s="61"/>
      <c r="M115" s="62"/>
      <c r="N115" s="61"/>
      <c r="O115" s="61"/>
      <c r="P115" s="61"/>
      <c r="Q115" s="62"/>
      <c r="R115" s="61"/>
      <c r="S115" s="61"/>
      <c r="T115" s="61"/>
      <c r="U115" s="61"/>
      <c r="V115" s="61"/>
      <c r="W115" s="61"/>
      <c r="X115" s="61"/>
      <c r="Y115" s="61"/>
    </row>
    <row r="116" spans="2:25" x14ac:dyDescent="0.25">
      <c r="C116" s="76"/>
      <c r="D116" s="67"/>
      <c r="E116" s="67"/>
      <c r="F116" s="61"/>
      <c r="G116" s="61"/>
      <c r="H116" s="61"/>
      <c r="I116" s="61"/>
      <c r="J116" s="61"/>
      <c r="K116" s="61"/>
      <c r="L116" s="61"/>
      <c r="M116" s="62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</row>
    <row r="117" spans="2:25" x14ac:dyDescent="0.25">
      <c r="C117" s="73"/>
      <c r="D117" s="67"/>
      <c r="E117" s="67"/>
      <c r="F117" s="61"/>
      <c r="G117" s="61"/>
      <c r="H117" s="61"/>
      <c r="I117" s="61"/>
      <c r="J117" s="61"/>
      <c r="K117" s="61"/>
      <c r="L117" s="61"/>
      <c r="M117" s="62"/>
      <c r="N117" s="61"/>
      <c r="O117" s="61"/>
      <c r="P117" s="61"/>
      <c r="Q117" s="13"/>
      <c r="R117" s="61"/>
      <c r="S117" s="61"/>
      <c r="T117" s="61"/>
      <c r="U117" s="61"/>
      <c r="V117" s="61"/>
      <c r="W117" s="61"/>
      <c r="X117" s="61"/>
      <c r="Y117" s="61"/>
    </row>
    <row r="118" spans="2:25" x14ac:dyDescent="0.25">
      <c r="B118" s="49"/>
      <c r="C118" s="73"/>
      <c r="D118" s="67"/>
      <c r="E118" s="67"/>
      <c r="F118" s="61"/>
      <c r="G118" s="61"/>
      <c r="H118" s="61"/>
      <c r="I118" s="61"/>
      <c r="J118" s="61"/>
      <c r="K118" s="61"/>
      <c r="L118" s="61"/>
      <c r="M118" s="62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</row>
    <row r="119" spans="2:25" x14ac:dyDescent="0.25">
      <c r="B119" s="49"/>
      <c r="C119" s="64"/>
      <c r="D119" s="67"/>
      <c r="E119" s="67"/>
      <c r="F119" s="61"/>
      <c r="G119" s="61"/>
      <c r="H119" s="61"/>
      <c r="I119" s="61"/>
      <c r="J119" s="61"/>
      <c r="K119" s="61"/>
      <c r="L119" s="61"/>
      <c r="M119" s="62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</row>
    <row r="120" spans="2:25" x14ac:dyDescent="0.25">
      <c r="B120" s="49"/>
      <c r="C120" s="64"/>
      <c r="D120" s="67"/>
      <c r="E120" s="67"/>
      <c r="F120" s="61"/>
      <c r="G120" s="61"/>
      <c r="H120" s="61"/>
      <c r="I120" s="61"/>
      <c r="J120" s="61"/>
      <c r="K120" s="61"/>
      <c r="L120" s="61"/>
      <c r="M120" s="62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</row>
    <row r="121" spans="2:25" x14ac:dyDescent="0.25">
      <c r="B121" s="49"/>
      <c r="C121" s="64"/>
      <c r="D121" s="67"/>
      <c r="E121" s="67"/>
      <c r="F121" s="61"/>
      <c r="G121" s="61"/>
      <c r="H121" s="61"/>
      <c r="I121" s="61"/>
      <c r="J121" s="61"/>
      <c r="K121" s="61"/>
      <c r="L121" s="61"/>
      <c r="M121" s="62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</row>
    <row r="122" spans="2:25" x14ac:dyDescent="0.25">
      <c r="B122" s="49"/>
      <c r="C122" s="64"/>
      <c r="D122" s="67"/>
      <c r="E122" s="67"/>
      <c r="F122" s="61"/>
      <c r="G122" s="67"/>
      <c r="H122" s="61"/>
      <c r="I122" s="61"/>
      <c r="J122" s="61"/>
      <c r="K122" s="61"/>
      <c r="L122" s="61"/>
      <c r="M122" s="62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</row>
    <row r="123" spans="2:25" x14ac:dyDescent="0.25">
      <c r="B123" s="49"/>
      <c r="C123" s="64"/>
      <c r="D123" s="67"/>
      <c r="E123" s="67"/>
      <c r="F123" s="61"/>
      <c r="G123" s="67"/>
      <c r="H123" s="61"/>
      <c r="I123" s="61"/>
      <c r="J123" s="61"/>
      <c r="K123" s="61"/>
      <c r="L123" s="61"/>
      <c r="M123" s="62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</row>
    <row r="124" spans="2:25" x14ac:dyDescent="0.25">
      <c r="B124" s="49"/>
      <c r="C124" s="64"/>
      <c r="D124" s="67"/>
      <c r="E124" s="67"/>
      <c r="F124" s="61"/>
      <c r="G124" s="67"/>
      <c r="H124" s="61"/>
      <c r="I124" s="61"/>
      <c r="J124" s="61"/>
      <c r="K124" s="61"/>
      <c r="L124" s="61"/>
      <c r="M124" s="62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</row>
    <row r="125" spans="2:25" x14ac:dyDescent="0.25">
      <c r="B125" s="49"/>
      <c r="C125" s="64"/>
      <c r="D125" s="67"/>
      <c r="E125" s="67"/>
      <c r="F125" s="61"/>
      <c r="G125" s="67"/>
      <c r="H125" s="61"/>
      <c r="I125" s="61"/>
      <c r="J125" s="61"/>
      <c r="K125" s="61"/>
      <c r="L125" s="61"/>
      <c r="M125" s="62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</row>
    <row r="126" spans="2:25" x14ac:dyDescent="0.25">
      <c r="B126" s="49"/>
      <c r="C126" s="64"/>
      <c r="D126" s="67"/>
      <c r="E126" s="67"/>
      <c r="F126" s="61"/>
      <c r="G126" s="67"/>
      <c r="H126" s="61"/>
      <c r="I126" s="61"/>
      <c r="J126" s="61"/>
      <c r="K126" s="61"/>
      <c r="L126" s="61"/>
      <c r="M126" s="62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</row>
    <row r="127" spans="2:25" x14ac:dyDescent="0.25">
      <c r="B127" s="49"/>
      <c r="C127" s="64"/>
      <c r="D127" s="67"/>
      <c r="E127" s="67"/>
      <c r="F127" s="61"/>
      <c r="G127" s="67"/>
      <c r="H127" s="61"/>
      <c r="I127" s="61"/>
      <c r="J127" s="61"/>
      <c r="K127" s="61"/>
      <c r="L127" s="61"/>
      <c r="M127" s="62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</row>
    <row r="128" spans="2:25" x14ac:dyDescent="0.25">
      <c r="B128" s="49"/>
      <c r="C128" s="64"/>
      <c r="D128" s="67"/>
      <c r="E128" s="67"/>
      <c r="F128" s="61"/>
      <c r="G128" s="67"/>
      <c r="H128" s="61"/>
      <c r="I128" s="61"/>
      <c r="J128" s="61"/>
      <c r="K128" s="61"/>
      <c r="L128" s="61"/>
      <c r="M128" s="62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</row>
    <row r="129" spans="2:25" x14ac:dyDescent="0.25">
      <c r="B129" s="49"/>
      <c r="C129" s="64"/>
      <c r="D129" s="67"/>
      <c r="E129" s="67"/>
      <c r="F129" s="61"/>
      <c r="G129" s="67"/>
      <c r="H129" s="61"/>
      <c r="I129" s="61"/>
      <c r="J129" s="61"/>
      <c r="K129" s="61"/>
      <c r="L129" s="61"/>
      <c r="M129" s="62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</row>
    <row r="130" spans="2:25" x14ac:dyDescent="0.25">
      <c r="B130" s="49"/>
      <c r="C130" s="64"/>
      <c r="D130" s="67"/>
      <c r="E130" s="67"/>
      <c r="F130" s="61"/>
      <c r="G130" s="67"/>
      <c r="H130" s="61"/>
      <c r="I130" s="61"/>
      <c r="J130" s="61"/>
      <c r="K130" s="61"/>
      <c r="L130" s="61"/>
      <c r="M130" s="62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</row>
    <row r="131" spans="2:25" x14ac:dyDescent="0.25">
      <c r="B131" s="49"/>
      <c r="C131" s="64"/>
      <c r="D131" s="67"/>
      <c r="E131" s="67"/>
      <c r="F131" s="61"/>
      <c r="G131" s="61"/>
      <c r="H131" s="61"/>
      <c r="I131" s="61"/>
      <c r="J131" s="61"/>
      <c r="K131" s="61"/>
      <c r="L131" s="61"/>
      <c r="M131" s="62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</row>
    <row r="132" spans="2:25" x14ac:dyDescent="0.25">
      <c r="B132" s="49"/>
      <c r="C132" s="64"/>
      <c r="D132" s="67"/>
      <c r="E132" s="67"/>
      <c r="F132" s="61"/>
      <c r="G132" s="61"/>
      <c r="H132" s="61"/>
      <c r="I132" s="61"/>
      <c r="J132" s="61"/>
      <c r="K132" s="61"/>
      <c r="L132" s="61"/>
      <c r="M132" s="62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</row>
    <row r="133" spans="2:25" x14ac:dyDescent="0.25">
      <c r="C133" s="73"/>
      <c r="D133" s="67"/>
      <c r="E133" s="67"/>
      <c r="F133" s="61"/>
      <c r="G133" s="61"/>
      <c r="H133" s="61"/>
      <c r="I133" s="61"/>
      <c r="J133" s="61"/>
      <c r="K133" s="61"/>
      <c r="L133" s="61"/>
      <c r="M133" s="62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</row>
    <row r="134" spans="2:25" x14ac:dyDescent="0.25">
      <c r="C134" s="73"/>
      <c r="D134" s="67"/>
      <c r="E134" s="67"/>
      <c r="F134" s="61"/>
      <c r="G134" s="61"/>
      <c r="H134" s="61"/>
      <c r="I134" s="61"/>
      <c r="J134" s="61"/>
      <c r="K134" s="61"/>
      <c r="L134" s="61"/>
      <c r="M134" s="62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</row>
    <row r="135" spans="2:25" x14ac:dyDescent="0.25">
      <c r="B135" s="49"/>
      <c r="C135" s="64"/>
      <c r="D135" s="67"/>
      <c r="E135" s="67"/>
      <c r="F135" s="61"/>
      <c r="G135" s="61"/>
      <c r="H135" s="61"/>
      <c r="I135" s="61"/>
      <c r="J135" s="61"/>
      <c r="K135" s="61"/>
      <c r="L135" s="61"/>
      <c r="M135" s="62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</row>
    <row r="136" spans="2:25" x14ac:dyDescent="0.25">
      <c r="B136" s="49"/>
      <c r="C136" s="64"/>
      <c r="D136" s="67"/>
      <c r="E136" s="67"/>
      <c r="F136" s="61"/>
      <c r="G136" s="61"/>
      <c r="H136" s="61"/>
      <c r="I136" s="61"/>
      <c r="J136" s="61"/>
      <c r="K136" s="61"/>
      <c r="L136" s="61"/>
      <c r="M136" s="62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</row>
    <row r="137" spans="2:25" x14ac:dyDescent="0.25">
      <c r="B137" s="49"/>
      <c r="C137" s="64"/>
      <c r="D137" s="67"/>
      <c r="E137" s="67"/>
      <c r="F137" s="61"/>
      <c r="G137" s="67"/>
      <c r="H137" s="61"/>
      <c r="I137" s="61"/>
      <c r="J137" s="61"/>
      <c r="K137" s="61"/>
      <c r="L137" s="61"/>
      <c r="M137" s="62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</row>
    <row r="138" spans="2:25" x14ac:dyDescent="0.25">
      <c r="B138" s="49"/>
      <c r="C138" s="64"/>
      <c r="D138" s="67"/>
      <c r="E138" s="67"/>
      <c r="F138" s="61"/>
      <c r="G138" s="61"/>
      <c r="H138" s="61"/>
      <c r="I138" s="61"/>
      <c r="J138" s="61"/>
      <c r="K138" s="61"/>
      <c r="L138" s="61"/>
      <c r="M138" s="62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</row>
    <row r="139" spans="2:25" x14ac:dyDescent="0.25">
      <c r="B139" s="61"/>
      <c r="C139" s="64"/>
      <c r="D139" s="67"/>
      <c r="E139" s="67"/>
      <c r="F139" s="61"/>
      <c r="G139" s="61"/>
      <c r="H139" s="61"/>
      <c r="I139" s="61"/>
      <c r="J139" s="61"/>
      <c r="K139" s="61"/>
      <c r="L139" s="61"/>
      <c r="M139" s="62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</row>
    <row r="140" spans="2:25" x14ac:dyDescent="0.25">
      <c r="B140" s="61"/>
      <c r="C140" s="64"/>
      <c r="D140" s="67"/>
      <c r="E140" s="67"/>
      <c r="F140" s="61"/>
      <c r="G140" s="61"/>
      <c r="H140" s="61"/>
      <c r="I140" s="61"/>
      <c r="J140" s="61"/>
      <c r="K140" s="61"/>
      <c r="L140" s="61"/>
      <c r="M140" s="62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</row>
    <row r="141" spans="2:25" x14ac:dyDescent="0.25">
      <c r="B141" s="61"/>
      <c r="C141" s="64"/>
      <c r="D141" s="67"/>
      <c r="E141" s="67"/>
      <c r="F141" s="61"/>
      <c r="G141" s="61"/>
      <c r="H141" s="61"/>
      <c r="I141" s="61"/>
      <c r="J141" s="61"/>
      <c r="K141" s="61"/>
      <c r="L141" s="61"/>
      <c r="M141" s="62"/>
      <c r="N141" s="61"/>
      <c r="O141" s="61"/>
    </row>
    <row r="142" spans="2:25" x14ac:dyDescent="0.25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</row>
    <row r="143" spans="2:25" x14ac:dyDescent="0.25">
      <c r="B143" s="61"/>
      <c r="C143" s="64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</row>
    <row r="144" spans="2:25" x14ac:dyDescent="0.25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</row>
    <row r="145" spans="2:15" x14ac:dyDescent="0.25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</row>
  </sheetData>
  <sortState ref="C10:E98">
    <sortCondition ref="E10"/>
  </sortState>
  <mergeCells count="11">
    <mergeCell ref="G108:I108"/>
    <mergeCell ref="J108:L108"/>
    <mergeCell ref="M108:M109"/>
    <mergeCell ref="M2:M3"/>
    <mergeCell ref="B4:B5"/>
    <mergeCell ref="G9:I9"/>
    <mergeCell ref="J9:L9"/>
    <mergeCell ref="M9:M10"/>
    <mergeCell ref="D2:F2"/>
    <mergeCell ref="G2:I2"/>
    <mergeCell ref="J2:L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3"/>
  <sheetViews>
    <sheetView showGridLines="0" tabSelected="1" topLeftCell="A18" zoomScaleNormal="100" workbookViewId="0">
      <selection activeCell="F33" sqref="F33"/>
    </sheetView>
  </sheetViews>
  <sheetFormatPr baseColWidth="10" defaultColWidth="3.28515625" defaultRowHeight="12.75" x14ac:dyDescent="0.2"/>
  <cols>
    <col min="1" max="1" width="1.28515625" style="6" customWidth="1"/>
    <col min="2" max="2" width="8.42578125" style="6" customWidth="1"/>
    <col min="3" max="3" width="20.140625" style="6" customWidth="1"/>
    <col min="4" max="5" width="7.7109375" style="6" customWidth="1"/>
    <col min="6" max="6" width="7.85546875" style="6" customWidth="1"/>
    <col min="7" max="7" width="6.5703125" style="6" customWidth="1"/>
    <col min="8" max="8" width="7" style="6" customWidth="1"/>
    <col min="9" max="9" width="7.42578125" style="6" customWidth="1"/>
    <col min="10" max="10" width="7.5703125" style="6" customWidth="1"/>
    <col min="11" max="11" width="5.7109375" style="6" customWidth="1"/>
    <col min="12" max="12" width="7.85546875" style="6" customWidth="1"/>
    <col min="13" max="13" width="5.85546875" style="6" customWidth="1"/>
    <col min="14" max="14" width="6.42578125" style="6" customWidth="1"/>
    <col min="15" max="15" width="8.140625" style="7" customWidth="1"/>
    <col min="16" max="16" width="5" style="6" customWidth="1"/>
    <col min="17" max="17" width="6.5703125" style="6" customWidth="1"/>
    <col min="18" max="18" width="6" style="6" customWidth="1"/>
    <col min="19" max="19" width="6.85546875" style="6" customWidth="1"/>
    <col min="20" max="20" width="6" style="6" customWidth="1"/>
    <col min="21" max="21" width="3.28515625" style="6"/>
    <col min="22" max="22" width="4.7109375" style="6" customWidth="1"/>
    <col min="23" max="23" width="24.28515625" style="6" customWidth="1"/>
    <col min="24" max="24" width="10.42578125" style="6" customWidth="1"/>
    <col min="25" max="25" width="12.42578125" style="6" customWidth="1"/>
    <col min="26" max="26" width="11.42578125" style="6" customWidth="1"/>
    <col min="27" max="27" width="10.7109375" style="6" customWidth="1"/>
    <col min="28" max="28" width="8" style="6" customWidth="1"/>
    <col min="29" max="29" width="10" style="6" customWidth="1"/>
    <col min="30" max="30" width="9.85546875" style="6" customWidth="1"/>
    <col min="31" max="31" width="8.7109375" style="6" customWidth="1"/>
    <col min="32" max="32" width="10.140625" style="6" customWidth="1"/>
    <col min="33" max="33" width="9.5703125" style="6" customWidth="1"/>
    <col min="34" max="210" width="3.28515625" style="6"/>
    <col min="211" max="211" width="1.28515625" style="6" customWidth="1"/>
    <col min="212" max="212" width="8.42578125" style="6" customWidth="1"/>
    <col min="213" max="213" width="17" style="6" customWidth="1"/>
    <col min="214" max="215" width="5.5703125" style="6" customWidth="1"/>
    <col min="216" max="218" width="4.85546875" style="6" customWidth="1"/>
    <col min="219" max="219" width="4.7109375" style="6" customWidth="1"/>
    <col min="220" max="220" width="6" style="6" customWidth="1"/>
    <col min="221" max="222" width="5.7109375" style="6" customWidth="1"/>
    <col min="223" max="223" width="4.85546875" style="6" customWidth="1"/>
    <col min="224" max="224" width="4.5703125" style="6" customWidth="1"/>
    <col min="225" max="225" width="5" style="6" customWidth="1"/>
    <col min="226" max="226" width="1" style="6" customWidth="1"/>
    <col min="227" max="231" width="3.28515625" style="6"/>
    <col min="232" max="232" width="5.7109375" style="6" customWidth="1"/>
    <col min="233" max="233" width="1.5703125" style="6" customWidth="1"/>
    <col min="234" max="234" width="3.85546875" style="6" customWidth="1"/>
    <col min="235" max="235" width="6" style="6" customWidth="1"/>
    <col min="236" max="236" width="5.42578125" style="6" customWidth="1"/>
    <col min="237" max="237" width="13.140625" style="6" customWidth="1"/>
    <col min="238" max="238" width="3.28515625" style="6"/>
    <col min="239" max="239" width="4" style="6" bestFit="1" customWidth="1"/>
    <col min="240" max="240" width="6" style="6" customWidth="1"/>
    <col min="241" max="241" width="6.5703125" style="6" customWidth="1"/>
    <col min="242" max="242" width="5.85546875" style="6" customWidth="1"/>
    <col min="243" max="466" width="3.28515625" style="6"/>
    <col min="467" max="467" width="1.28515625" style="6" customWidth="1"/>
    <col min="468" max="468" width="8.42578125" style="6" customWidth="1"/>
    <col min="469" max="469" width="17" style="6" customWidth="1"/>
    <col min="470" max="471" width="5.5703125" style="6" customWidth="1"/>
    <col min="472" max="474" width="4.85546875" style="6" customWidth="1"/>
    <col min="475" max="475" width="4.7109375" style="6" customWidth="1"/>
    <col min="476" max="476" width="6" style="6" customWidth="1"/>
    <col min="477" max="478" width="5.7109375" style="6" customWidth="1"/>
    <col min="479" max="479" width="4.85546875" style="6" customWidth="1"/>
    <col min="480" max="480" width="4.5703125" style="6" customWidth="1"/>
    <col min="481" max="481" width="5" style="6" customWidth="1"/>
    <col min="482" max="482" width="1" style="6" customWidth="1"/>
    <col min="483" max="487" width="3.28515625" style="6"/>
    <col min="488" max="488" width="5.7109375" style="6" customWidth="1"/>
    <col min="489" max="489" width="1.5703125" style="6" customWidth="1"/>
    <col min="490" max="490" width="3.85546875" style="6" customWidth="1"/>
    <col min="491" max="491" width="6" style="6" customWidth="1"/>
    <col min="492" max="492" width="5.42578125" style="6" customWidth="1"/>
    <col min="493" max="493" width="13.140625" style="6" customWidth="1"/>
    <col min="494" max="494" width="3.28515625" style="6"/>
    <col min="495" max="495" width="4" style="6" bestFit="1" customWidth="1"/>
    <col min="496" max="496" width="6" style="6" customWidth="1"/>
    <col min="497" max="497" width="6.5703125" style="6" customWidth="1"/>
    <col min="498" max="498" width="5.85546875" style="6" customWidth="1"/>
    <col min="499" max="722" width="3.28515625" style="6"/>
    <col min="723" max="723" width="1.28515625" style="6" customWidth="1"/>
    <col min="724" max="724" width="8.42578125" style="6" customWidth="1"/>
    <col min="725" max="725" width="17" style="6" customWidth="1"/>
    <col min="726" max="727" width="5.5703125" style="6" customWidth="1"/>
    <col min="728" max="730" width="4.85546875" style="6" customWidth="1"/>
    <col min="731" max="731" width="4.7109375" style="6" customWidth="1"/>
    <col min="732" max="732" width="6" style="6" customWidth="1"/>
    <col min="733" max="734" width="5.7109375" style="6" customWidth="1"/>
    <col min="735" max="735" width="4.85546875" style="6" customWidth="1"/>
    <col min="736" max="736" width="4.5703125" style="6" customWidth="1"/>
    <col min="737" max="737" width="5" style="6" customWidth="1"/>
    <col min="738" max="738" width="1" style="6" customWidth="1"/>
    <col min="739" max="743" width="3.28515625" style="6"/>
    <col min="744" max="744" width="5.7109375" style="6" customWidth="1"/>
    <col min="745" max="745" width="1.5703125" style="6" customWidth="1"/>
    <col min="746" max="746" width="3.85546875" style="6" customWidth="1"/>
    <col min="747" max="747" width="6" style="6" customWidth="1"/>
    <col min="748" max="748" width="5.42578125" style="6" customWidth="1"/>
    <col min="749" max="749" width="13.140625" style="6" customWidth="1"/>
    <col min="750" max="750" width="3.28515625" style="6"/>
    <col min="751" max="751" width="4" style="6" bestFit="1" customWidth="1"/>
    <col min="752" max="752" width="6" style="6" customWidth="1"/>
    <col min="753" max="753" width="6.5703125" style="6" customWidth="1"/>
    <col min="754" max="754" width="5.85546875" style="6" customWidth="1"/>
    <col min="755" max="978" width="3.28515625" style="6"/>
    <col min="979" max="979" width="1.28515625" style="6" customWidth="1"/>
    <col min="980" max="980" width="8.42578125" style="6" customWidth="1"/>
    <col min="981" max="981" width="17" style="6" customWidth="1"/>
    <col min="982" max="983" width="5.5703125" style="6" customWidth="1"/>
    <col min="984" max="986" width="4.85546875" style="6" customWidth="1"/>
    <col min="987" max="987" width="4.7109375" style="6" customWidth="1"/>
    <col min="988" max="988" width="6" style="6" customWidth="1"/>
    <col min="989" max="990" width="5.7109375" style="6" customWidth="1"/>
    <col min="991" max="991" width="4.85546875" style="6" customWidth="1"/>
    <col min="992" max="992" width="4.5703125" style="6" customWidth="1"/>
    <col min="993" max="993" width="5" style="6" customWidth="1"/>
    <col min="994" max="994" width="1" style="6" customWidth="1"/>
    <col min="995" max="999" width="3.28515625" style="6"/>
    <col min="1000" max="1000" width="5.7109375" style="6" customWidth="1"/>
    <col min="1001" max="1001" width="1.5703125" style="6" customWidth="1"/>
    <col min="1002" max="1002" width="3.85546875" style="6" customWidth="1"/>
    <col min="1003" max="1003" width="6" style="6" customWidth="1"/>
    <col min="1004" max="1004" width="5.42578125" style="6" customWidth="1"/>
    <col min="1005" max="1005" width="13.140625" style="6" customWidth="1"/>
    <col min="1006" max="1006" width="3.28515625" style="6"/>
    <col min="1007" max="1007" width="4" style="6" bestFit="1" customWidth="1"/>
    <col min="1008" max="1008" width="6" style="6" customWidth="1"/>
    <col min="1009" max="1009" width="6.5703125" style="6" customWidth="1"/>
    <col min="1010" max="1010" width="5.85546875" style="6" customWidth="1"/>
    <col min="1011" max="1234" width="3.28515625" style="6"/>
    <col min="1235" max="1235" width="1.28515625" style="6" customWidth="1"/>
    <col min="1236" max="1236" width="8.42578125" style="6" customWidth="1"/>
    <col min="1237" max="1237" width="17" style="6" customWidth="1"/>
    <col min="1238" max="1239" width="5.5703125" style="6" customWidth="1"/>
    <col min="1240" max="1242" width="4.85546875" style="6" customWidth="1"/>
    <col min="1243" max="1243" width="4.7109375" style="6" customWidth="1"/>
    <col min="1244" max="1244" width="6" style="6" customWidth="1"/>
    <col min="1245" max="1246" width="5.7109375" style="6" customWidth="1"/>
    <col min="1247" max="1247" width="4.85546875" style="6" customWidth="1"/>
    <col min="1248" max="1248" width="4.5703125" style="6" customWidth="1"/>
    <col min="1249" max="1249" width="5" style="6" customWidth="1"/>
    <col min="1250" max="1250" width="1" style="6" customWidth="1"/>
    <col min="1251" max="1255" width="3.28515625" style="6"/>
    <col min="1256" max="1256" width="5.7109375" style="6" customWidth="1"/>
    <col min="1257" max="1257" width="1.5703125" style="6" customWidth="1"/>
    <col min="1258" max="1258" width="3.85546875" style="6" customWidth="1"/>
    <col min="1259" max="1259" width="6" style="6" customWidth="1"/>
    <col min="1260" max="1260" width="5.42578125" style="6" customWidth="1"/>
    <col min="1261" max="1261" width="13.140625" style="6" customWidth="1"/>
    <col min="1262" max="1262" width="3.28515625" style="6"/>
    <col min="1263" max="1263" width="4" style="6" bestFit="1" customWidth="1"/>
    <col min="1264" max="1264" width="6" style="6" customWidth="1"/>
    <col min="1265" max="1265" width="6.5703125" style="6" customWidth="1"/>
    <col min="1266" max="1266" width="5.85546875" style="6" customWidth="1"/>
    <col min="1267" max="1490" width="3.28515625" style="6"/>
    <col min="1491" max="1491" width="1.28515625" style="6" customWidth="1"/>
    <col min="1492" max="1492" width="8.42578125" style="6" customWidth="1"/>
    <col min="1493" max="1493" width="17" style="6" customWidth="1"/>
    <col min="1494" max="1495" width="5.5703125" style="6" customWidth="1"/>
    <col min="1496" max="1498" width="4.85546875" style="6" customWidth="1"/>
    <col min="1499" max="1499" width="4.7109375" style="6" customWidth="1"/>
    <col min="1500" max="1500" width="6" style="6" customWidth="1"/>
    <col min="1501" max="1502" width="5.7109375" style="6" customWidth="1"/>
    <col min="1503" max="1503" width="4.85546875" style="6" customWidth="1"/>
    <col min="1504" max="1504" width="4.5703125" style="6" customWidth="1"/>
    <col min="1505" max="1505" width="5" style="6" customWidth="1"/>
    <col min="1506" max="1506" width="1" style="6" customWidth="1"/>
    <col min="1507" max="1511" width="3.28515625" style="6"/>
    <col min="1512" max="1512" width="5.7109375" style="6" customWidth="1"/>
    <col min="1513" max="1513" width="1.5703125" style="6" customWidth="1"/>
    <col min="1514" max="1514" width="3.85546875" style="6" customWidth="1"/>
    <col min="1515" max="1515" width="6" style="6" customWidth="1"/>
    <col min="1516" max="1516" width="5.42578125" style="6" customWidth="1"/>
    <col min="1517" max="1517" width="13.140625" style="6" customWidth="1"/>
    <col min="1518" max="1518" width="3.28515625" style="6"/>
    <col min="1519" max="1519" width="4" style="6" bestFit="1" customWidth="1"/>
    <col min="1520" max="1520" width="6" style="6" customWidth="1"/>
    <col min="1521" max="1521" width="6.5703125" style="6" customWidth="1"/>
    <col min="1522" max="1522" width="5.85546875" style="6" customWidth="1"/>
    <col min="1523" max="1746" width="3.28515625" style="6"/>
    <col min="1747" max="1747" width="1.28515625" style="6" customWidth="1"/>
    <col min="1748" max="1748" width="8.42578125" style="6" customWidth="1"/>
    <col min="1749" max="1749" width="17" style="6" customWidth="1"/>
    <col min="1750" max="1751" width="5.5703125" style="6" customWidth="1"/>
    <col min="1752" max="1754" width="4.85546875" style="6" customWidth="1"/>
    <col min="1755" max="1755" width="4.7109375" style="6" customWidth="1"/>
    <col min="1756" max="1756" width="6" style="6" customWidth="1"/>
    <col min="1757" max="1758" width="5.7109375" style="6" customWidth="1"/>
    <col min="1759" max="1759" width="4.85546875" style="6" customWidth="1"/>
    <col min="1760" max="1760" width="4.5703125" style="6" customWidth="1"/>
    <col min="1761" max="1761" width="5" style="6" customWidth="1"/>
    <col min="1762" max="1762" width="1" style="6" customWidth="1"/>
    <col min="1763" max="1767" width="3.28515625" style="6"/>
    <col min="1768" max="1768" width="5.7109375" style="6" customWidth="1"/>
    <col min="1769" max="1769" width="1.5703125" style="6" customWidth="1"/>
    <col min="1770" max="1770" width="3.85546875" style="6" customWidth="1"/>
    <col min="1771" max="1771" width="6" style="6" customWidth="1"/>
    <col min="1772" max="1772" width="5.42578125" style="6" customWidth="1"/>
    <col min="1773" max="1773" width="13.140625" style="6" customWidth="1"/>
    <col min="1774" max="1774" width="3.28515625" style="6"/>
    <col min="1775" max="1775" width="4" style="6" bestFit="1" customWidth="1"/>
    <col min="1776" max="1776" width="6" style="6" customWidth="1"/>
    <col min="1777" max="1777" width="6.5703125" style="6" customWidth="1"/>
    <col min="1778" max="1778" width="5.85546875" style="6" customWidth="1"/>
    <col min="1779" max="2002" width="3.28515625" style="6"/>
    <col min="2003" max="2003" width="1.28515625" style="6" customWidth="1"/>
    <col min="2004" max="2004" width="8.42578125" style="6" customWidth="1"/>
    <col min="2005" max="2005" width="17" style="6" customWidth="1"/>
    <col min="2006" max="2007" width="5.5703125" style="6" customWidth="1"/>
    <col min="2008" max="2010" width="4.85546875" style="6" customWidth="1"/>
    <col min="2011" max="2011" width="4.7109375" style="6" customWidth="1"/>
    <col min="2012" max="2012" width="6" style="6" customWidth="1"/>
    <col min="2013" max="2014" width="5.7109375" style="6" customWidth="1"/>
    <col min="2015" max="2015" width="4.85546875" style="6" customWidth="1"/>
    <col min="2016" max="2016" width="4.5703125" style="6" customWidth="1"/>
    <col min="2017" max="2017" width="5" style="6" customWidth="1"/>
    <col min="2018" max="2018" width="1" style="6" customWidth="1"/>
    <col min="2019" max="2023" width="3.28515625" style="6"/>
    <col min="2024" max="2024" width="5.7109375" style="6" customWidth="1"/>
    <col min="2025" max="2025" width="1.5703125" style="6" customWidth="1"/>
    <col min="2026" max="2026" width="3.85546875" style="6" customWidth="1"/>
    <col min="2027" max="2027" width="6" style="6" customWidth="1"/>
    <col min="2028" max="2028" width="5.42578125" style="6" customWidth="1"/>
    <col min="2029" max="2029" width="13.140625" style="6" customWidth="1"/>
    <col min="2030" max="2030" width="3.28515625" style="6"/>
    <col min="2031" max="2031" width="4" style="6" bestFit="1" customWidth="1"/>
    <col min="2032" max="2032" width="6" style="6" customWidth="1"/>
    <col min="2033" max="2033" width="6.5703125" style="6" customWidth="1"/>
    <col min="2034" max="2034" width="5.85546875" style="6" customWidth="1"/>
    <col min="2035" max="2258" width="3.28515625" style="6"/>
    <col min="2259" max="2259" width="1.28515625" style="6" customWidth="1"/>
    <col min="2260" max="2260" width="8.42578125" style="6" customWidth="1"/>
    <col min="2261" max="2261" width="17" style="6" customWidth="1"/>
    <col min="2262" max="2263" width="5.5703125" style="6" customWidth="1"/>
    <col min="2264" max="2266" width="4.85546875" style="6" customWidth="1"/>
    <col min="2267" max="2267" width="4.7109375" style="6" customWidth="1"/>
    <col min="2268" max="2268" width="6" style="6" customWidth="1"/>
    <col min="2269" max="2270" width="5.7109375" style="6" customWidth="1"/>
    <col min="2271" max="2271" width="4.85546875" style="6" customWidth="1"/>
    <col min="2272" max="2272" width="4.5703125" style="6" customWidth="1"/>
    <col min="2273" max="2273" width="5" style="6" customWidth="1"/>
    <col min="2274" max="2274" width="1" style="6" customWidth="1"/>
    <col min="2275" max="2279" width="3.28515625" style="6"/>
    <col min="2280" max="2280" width="5.7109375" style="6" customWidth="1"/>
    <col min="2281" max="2281" width="1.5703125" style="6" customWidth="1"/>
    <col min="2282" max="2282" width="3.85546875" style="6" customWidth="1"/>
    <col min="2283" max="2283" width="6" style="6" customWidth="1"/>
    <col min="2284" max="2284" width="5.42578125" style="6" customWidth="1"/>
    <col min="2285" max="2285" width="13.140625" style="6" customWidth="1"/>
    <col min="2286" max="2286" width="3.28515625" style="6"/>
    <col min="2287" max="2287" width="4" style="6" bestFit="1" customWidth="1"/>
    <col min="2288" max="2288" width="6" style="6" customWidth="1"/>
    <col min="2289" max="2289" width="6.5703125" style="6" customWidth="1"/>
    <col min="2290" max="2290" width="5.85546875" style="6" customWidth="1"/>
    <col min="2291" max="2514" width="3.28515625" style="6"/>
    <col min="2515" max="2515" width="1.28515625" style="6" customWidth="1"/>
    <col min="2516" max="2516" width="8.42578125" style="6" customWidth="1"/>
    <col min="2517" max="2517" width="17" style="6" customWidth="1"/>
    <col min="2518" max="2519" width="5.5703125" style="6" customWidth="1"/>
    <col min="2520" max="2522" width="4.85546875" style="6" customWidth="1"/>
    <col min="2523" max="2523" width="4.7109375" style="6" customWidth="1"/>
    <col min="2524" max="2524" width="6" style="6" customWidth="1"/>
    <col min="2525" max="2526" width="5.7109375" style="6" customWidth="1"/>
    <col min="2527" max="2527" width="4.85546875" style="6" customWidth="1"/>
    <col min="2528" max="2528" width="4.5703125" style="6" customWidth="1"/>
    <col min="2529" max="2529" width="5" style="6" customWidth="1"/>
    <col min="2530" max="2530" width="1" style="6" customWidth="1"/>
    <col min="2531" max="2535" width="3.28515625" style="6"/>
    <col min="2536" max="2536" width="5.7109375" style="6" customWidth="1"/>
    <col min="2537" max="2537" width="1.5703125" style="6" customWidth="1"/>
    <col min="2538" max="2538" width="3.85546875" style="6" customWidth="1"/>
    <col min="2539" max="2539" width="6" style="6" customWidth="1"/>
    <col min="2540" max="2540" width="5.42578125" style="6" customWidth="1"/>
    <col min="2541" max="2541" width="13.140625" style="6" customWidth="1"/>
    <col min="2542" max="2542" width="3.28515625" style="6"/>
    <col min="2543" max="2543" width="4" style="6" bestFit="1" customWidth="1"/>
    <col min="2544" max="2544" width="6" style="6" customWidth="1"/>
    <col min="2545" max="2545" width="6.5703125" style="6" customWidth="1"/>
    <col min="2546" max="2546" width="5.85546875" style="6" customWidth="1"/>
    <col min="2547" max="2770" width="3.28515625" style="6"/>
    <col min="2771" max="2771" width="1.28515625" style="6" customWidth="1"/>
    <col min="2772" max="2772" width="8.42578125" style="6" customWidth="1"/>
    <col min="2773" max="2773" width="17" style="6" customWidth="1"/>
    <col min="2774" max="2775" width="5.5703125" style="6" customWidth="1"/>
    <col min="2776" max="2778" width="4.85546875" style="6" customWidth="1"/>
    <col min="2779" max="2779" width="4.7109375" style="6" customWidth="1"/>
    <col min="2780" max="2780" width="6" style="6" customWidth="1"/>
    <col min="2781" max="2782" width="5.7109375" style="6" customWidth="1"/>
    <col min="2783" max="2783" width="4.85546875" style="6" customWidth="1"/>
    <col min="2784" max="2784" width="4.5703125" style="6" customWidth="1"/>
    <col min="2785" max="2785" width="5" style="6" customWidth="1"/>
    <col min="2786" max="2786" width="1" style="6" customWidth="1"/>
    <col min="2787" max="2791" width="3.28515625" style="6"/>
    <col min="2792" max="2792" width="5.7109375" style="6" customWidth="1"/>
    <col min="2793" max="2793" width="1.5703125" style="6" customWidth="1"/>
    <col min="2794" max="2794" width="3.85546875" style="6" customWidth="1"/>
    <col min="2795" max="2795" width="6" style="6" customWidth="1"/>
    <col min="2796" max="2796" width="5.42578125" style="6" customWidth="1"/>
    <col min="2797" max="2797" width="13.140625" style="6" customWidth="1"/>
    <col min="2798" max="2798" width="3.28515625" style="6"/>
    <col min="2799" max="2799" width="4" style="6" bestFit="1" customWidth="1"/>
    <col min="2800" max="2800" width="6" style="6" customWidth="1"/>
    <col min="2801" max="2801" width="6.5703125" style="6" customWidth="1"/>
    <col min="2802" max="2802" width="5.85546875" style="6" customWidth="1"/>
    <col min="2803" max="3026" width="3.28515625" style="6"/>
    <col min="3027" max="3027" width="1.28515625" style="6" customWidth="1"/>
    <col min="3028" max="3028" width="8.42578125" style="6" customWidth="1"/>
    <col min="3029" max="3029" width="17" style="6" customWidth="1"/>
    <col min="3030" max="3031" width="5.5703125" style="6" customWidth="1"/>
    <col min="3032" max="3034" width="4.85546875" style="6" customWidth="1"/>
    <col min="3035" max="3035" width="4.7109375" style="6" customWidth="1"/>
    <col min="3036" max="3036" width="6" style="6" customWidth="1"/>
    <col min="3037" max="3038" width="5.7109375" style="6" customWidth="1"/>
    <col min="3039" max="3039" width="4.85546875" style="6" customWidth="1"/>
    <col min="3040" max="3040" width="4.5703125" style="6" customWidth="1"/>
    <col min="3041" max="3041" width="5" style="6" customWidth="1"/>
    <col min="3042" max="3042" width="1" style="6" customWidth="1"/>
    <col min="3043" max="3047" width="3.28515625" style="6"/>
    <col min="3048" max="3048" width="5.7109375" style="6" customWidth="1"/>
    <col min="3049" max="3049" width="1.5703125" style="6" customWidth="1"/>
    <col min="3050" max="3050" width="3.85546875" style="6" customWidth="1"/>
    <col min="3051" max="3051" width="6" style="6" customWidth="1"/>
    <col min="3052" max="3052" width="5.42578125" style="6" customWidth="1"/>
    <col min="3053" max="3053" width="13.140625" style="6" customWidth="1"/>
    <col min="3054" max="3054" width="3.28515625" style="6"/>
    <col min="3055" max="3055" width="4" style="6" bestFit="1" customWidth="1"/>
    <col min="3056" max="3056" width="6" style="6" customWidth="1"/>
    <col min="3057" max="3057" width="6.5703125" style="6" customWidth="1"/>
    <col min="3058" max="3058" width="5.85546875" style="6" customWidth="1"/>
    <col min="3059" max="3282" width="3.28515625" style="6"/>
    <col min="3283" max="3283" width="1.28515625" style="6" customWidth="1"/>
    <col min="3284" max="3284" width="8.42578125" style="6" customWidth="1"/>
    <col min="3285" max="3285" width="17" style="6" customWidth="1"/>
    <col min="3286" max="3287" width="5.5703125" style="6" customWidth="1"/>
    <col min="3288" max="3290" width="4.85546875" style="6" customWidth="1"/>
    <col min="3291" max="3291" width="4.7109375" style="6" customWidth="1"/>
    <col min="3292" max="3292" width="6" style="6" customWidth="1"/>
    <col min="3293" max="3294" width="5.7109375" style="6" customWidth="1"/>
    <col min="3295" max="3295" width="4.85546875" style="6" customWidth="1"/>
    <col min="3296" max="3296" width="4.5703125" style="6" customWidth="1"/>
    <col min="3297" max="3297" width="5" style="6" customWidth="1"/>
    <col min="3298" max="3298" width="1" style="6" customWidth="1"/>
    <col min="3299" max="3303" width="3.28515625" style="6"/>
    <col min="3304" max="3304" width="5.7109375" style="6" customWidth="1"/>
    <col min="3305" max="3305" width="1.5703125" style="6" customWidth="1"/>
    <col min="3306" max="3306" width="3.85546875" style="6" customWidth="1"/>
    <col min="3307" max="3307" width="6" style="6" customWidth="1"/>
    <col min="3308" max="3308" width="5.42578125" style="6" customWidth="1"/>
    <col min="3309" max="3309" width="13.140625" style="6" customWidth="1"/>
    <col min="3310" max="3310" width="3.28515625" style="6"/>
    <col min="3311" max="3311" width="4" style="6" bestFit="1" customWidth="1"/>
    <col min="3312" max="3312" width="6" style="6" customWidth="1"/>
    <col min="3313" max="3313" width="6.5703125" style="6" customWidth="1"/>
    <col min="3314" max="3314" width="5.85546875" style="6" customWidth="1"/>
    <col min="3315" max="3538" width="3.28515625" style="6"/>
    <col min="3539" max="3539" width="1.28515625" style="6" customWidth="1"/>
    <col min="3540" max="3540" width="8.42578125" style="6" customWidth="1"/>
    <col min="3541" max="3541" width="17" style="6" customWidth="1"/>
    <col min="3542" max="3543" width="5.5703125" style="6" customWidth="1"/>
    <col min="3544" max="3546" width="4.85546875" style="6" customWidth="1"/>
    <col min="3547" max="3547" width="4.7109375" style="6" customWidth="1"/>
    <col min="3548" max="3548" width="6" style="6" customWidth="1"/>
    <col min="3549" max="3550" width="5.7109375" style="6" customWidth="1"/>
    <col min="3551" max="3551" width="4.85546875" style="6" customWidth="1"/>
    <col min="3552" max="3552" width="4.5703125" style="6" customWidth="1"/>
    <col min="3553" max="3553" width="5" style="6" customWidth="1"/>
    <col min="3554" max="3554" width="1" style="6" customWidth="1"/>
    <col min="3555" max="3559" width="3.28515625" style="6"/>
    <col min="3560" max="3560" width="5.7109375" style="6" customWidth="1"/>
    <col min="3561" max="3561" width="1.5703125" style="6" customWidth="1"/>
    <col min="3562" max="3562" width="3.85546875" style="6" customWidth="1"/>
    <col min="3563" max="3563" width="6" style="6" customWidth="1"/>
    <col min="3564" max="3564" width="5.42578125" style="6" customWidth="1"/>
    <col min="3565" max="3565" width="13.140625" style="6" customWidth="1"/>
    <col min="3566" max="3566" width="3.28515625" style="6"/>
    <col min="3567" max="3567" width="4" style="6" bestFit="1" customWidth="1"/>
    <col min="3568" max="3568" width="6" style="6" customWidth="1"/>
    <col min="3569" max="3569" width="6.5703125" style="6" customWidth="1"/>
    <col min="3570" max="3570" width="5.85546875" style="6" customWidth="1"/>
    <col min="3571" max="3794" width="3.28515625" style="6"/>
    <col min="3795" max="3795" width="1.28515625" style="6" customWidth="1"/>
    <col min="3796" max="3796" width="8.42578125" style="6" customWidth="1"/>
    <col min="3797" max="3797" width="17" style="6" customWidth="1"/>
    <col min="3798" max="3799" width="5.5703125" style="6" customWidth="1"/>
    <col min="3800" max="3802" width="4.85546875" style="6" customWidth="1"/>
    <col min="3803" max="3803" width="4.7109375" style="6" customWidth="1"/>
    <col min="3804" max="3804" width="6" style="6" customWidth="1"/>
    <col min="3805" max="3806" width="5.7109375" style="6" customWidth="1"/>
    <col min="3807" max="3807" width="4.85546875" style="6" customWidth="1"/>
    <col min="3808" max="3808" width="4.5703125" style="6" customWidth="1"/>
    <col min="3809" max="3809" width="5" style="6" customWidth="1"/>
    <col min="3810" max="3810" width="1" style="6" customWidth="1"/>
    <col min="3811" max="3815" width="3.28515625" style="6"/>
    <col min="3816" max="3816" width="5.7109375" style="6" customWidth="1"/>
    <col min="3817" max="3817" width="1.5703125" style="6" customWidth="1"/>
    <col min="3818" max="3818" width="3.85546875" style="6" customWidth="1"/>
    <col min="3819" max="3819" width="6" style="6" customWidth="1"/>
    <col min="3820" max="3820" width="5.42578125" style="6" customWidth="1"/>
    <col min="3821" max="3821" width="13.140625" style="6" customWidth="1"/>
    <col min="3822" max="3822" width="3.28515625" style="6"/>
    <col min="3823" max="3823" width="4" style="6" bestFit="1" customWidth="1"/>
    <col min="3824" max="3824" width="6" style="6" customWidth="1"/>
    <col min="3825" max="3825" width="6.5703125" style="6" customWidth="1"/>
    <col min="3826" max="3826" width="5.85546875" style="6" customWidth="1"/>
    <col min="3827" max="4050" width="3.28515625" style="6"/>
    <col min="4051" max="4051" width="1.28515625" style="6" customWidth="1"/>
    <col min="4052" max="4052" width="8.42578125" style="6" customWidth="1"/>
    <col min="4053" max="4053" width="17" style="6" customWidth="1"/>
    <col min="4054" max="4055" width="5.5703125" style="6" customWidth="1"/>
    <col min="4056" max="4058" width="4.85546875" style="6" customWidth="1"/>
    <col min="4059" max="4059" width="4.7109375" style="6" customWidth="1"/>
    <col min="4060" max="4060" width="6" style="6" customWidth="1"/>
    <col min="4061" max="4062" width="5.7109375" style="6" customWidth="1"/>
    <col min="4063" max="4063" width="4.85546875" style="6" customWidth="1"/>
    <col min="4064" max="4064" width="4.5703125" style="6" customWidth="1"/>
    <col min="4065" max="4065" width="5" style="6" customWidth="1"/>
    <col min="4066" max="4066" width="1" style="6" customWidth="1"/>
    <col min="4067" max="4071" width="3.28515625" style="6"/>
    <col min="4072" max="4072" width="5.7109375" style="6" customWidth="1"/>
    <col min="4073" max="4073" width="1.5703125" style="6" customWidth="1"/>
    <col min="4074" max="4074" width="3.85546875" style="6" customWidth="1"/>
    <col min="4075" max="4075" width="6" style="6" customWidth="1"/>
    <col min="4076" max="4076" width="5.42578125" style="6" customWidth="1"/>
    <col min="4077" max="4077" width="13.140625" style="6" customWidth="1"/>
    <col min="4078" max="4078" width="3.28515625" style="6"/>
    <col min="4079" max="4079" width="4" style="6" bestFit="1" customWidth="1"/>
    <col min="4080" max="4080" width="6" style="6" customWidth="1"/>
    <col min="4081" max="4081" width="6.5703125" style="6" customWidth="1"/>
    <col min="4082" max="4082" width="5.85546875" style="6" customWidth="1"/>
    <col min="4083" max="4306" width="3.28515625" style="6"/>
    <col min="4307" max="4307" width="1.28515625" style="6" customWidth="1"/>
    <col min="4308" max="4308" width="8.42578125" style="6" customWidth="1"/>
    <col min="4309" max="4309" width="17" style="6" customWidth="1"/>
    <col min="4310" max="4311" width="5.5703125" style="6" customWidth="1"/>
    <col min="4312" max="4314" width="4.85546875" style="6" customWidth="1"/>
    <col min="4315" max="4315" width="4.7109375" style="6" customWidth="1"/>
    <col min="4316" max="4316" width="6" style="6" customWidth="1"/>
    <col min="4317" max="4318" width="5.7109375" style="6" customWidth="1"/>
    <col min="4319" max="4319" width="4.85546875" style="6" customWidth="1"/>
    <col min="4320" max="4320" width="4.5703125" style="6" customWidth="1"/>
    <col min="4321" max="4321" width="5" style="6" customWidth="1"/>
    <col min="4322" max="4322" width="1" style="6" customWidth="1"/>
    <col min="4323" max="4327" width="3.28515625" style="6"/>
    <col min="4328" max="4328" width="5.7109375" style="6" customWidth="1"/>
    <col min="4329" max="4329" width="1.5703125" style="6" customWidth="1"/>
    <col min="4330" max="4330" width="3.85546875" style="6" customWidth="1"/>
    <col min="4331" max="4331" width="6" style="6" customWidth="1"/>
    <col min="4332" max="4332" width="5.42578125" style="6" customWidth="1"/>
    <col min="4333" max="4333" width="13.140625" style="6" customWidth="1"/>
    <col min="4334" max="4334" width="3.28515625" style="6"/>
    <col min="4335" max="4335" width="4" style="6" bestFit="1" customWidth="1"/>
    <col min="4336" max="4336" width="6" style="6" customWidth="1"/>
    <col min="4337" max="4337" width="6.5703125" style="6" customWidth="1"/>
    <col min="4338" max="4338" width="5.85546875" style="6" customWidth="1"/>
    <col min="4339" max="4562" width="3.28515625" style="6"/>
    <col min="4563" max="4563" width="1.28515625" style="6" customWidth="1"/>
    <col min="4564" max="4564" width="8.42578125" style="6" customWidth="1"/>
    <col min="4565" max="4565" width="17" style="6" customWidth="1"/>
    <col min="4566" max="4567" width="5.5703125" style="6" customWidth="1"/>
    <col min="4568" max="4570" width="4.85546875" style="6" customWidth="1"/>
    <col min="4571" max="4571" width="4.7109375" style="6" customWidth="1"/>
    <col min="4572" max="4572" width="6" style="6" customWidth="1"/>
    <col min="4573" max="4574" width="5.7109375" style="6" customWidth="1"/>
    <col min="4575" max="4575" width="4.85546875" style="6" customWidth="1"/>
    <col min="4576" max="4576" width="4.5703125" style="6" customWidth="1"/>
    <col min="4577" max="4577" width="5" style="6" customWidth="1"/>
    <col min="4578" max="4578" width="1" style="6" customWidth="1"/>
    <col min="4579" max="4583" width="3.28515625" style="6"/>
    <col min="4584" max="4584" width="5.7109375" style="6" customWidth="1"/>
    <col min="4585" max="4585" width="1.5703125" style="6" customWidth="1"/>
    <col min="4586" max="4586" width="3.85546875" style="6" customWidth="1"/>
    <col min="4587" max="4587" width="6" style="6" customWidth="1"/>
    <col min="4588" max="4588" width="5.42578125" style="6" customWidth="1"/>
    <col min="4589" max="4589" width="13.140625" style="6" customWidth="1"/>
    <col min="4590" max="4590" width="3.28515625" style="6"/>
    <col min="4591" max="4591" width="4" style="6" bestFit="1" customWidth="1"/>
    <col min="4592" max="4592" width="6" style="6" customWidth="1"/>
    <col min="4593" max="4593" width="6.5703125" style="6" customWidth="1"/>
    <col min="4594" max="4594" width="5.85546875" style="6" customWidth="1"/>
    <col min="4595" max="4818" width="3.28515625" style="6"/>
    <col min="4819" max="4819" width="1.28515625" style="6" customWidth="1"/>
    <col min="4820" max="4820" width="8.42578125" style="6" customWidth="1"/>
    <col min="4821" max="4821" width="17" style="6" customWidth="1"/>
    <col min="4822" max="4823" width="5.5703125" style="6" customWidth="1"/>
    <col min="4824" max="4826" width="4.85546875" style="6" customWidth="1"/>
    <col min="4827" max="4827" width="4.7109375" style="6" customWidth="1"/>
    <col min="4828" max="4828" width="6" style="6" customWidth="1"/>
    <col min="4829" max="4830" width="5.7109375" style="6" customWidth="1"/>
    <col min="4831" max="4831" width="4.85546875" style="6" customWidth="1"/>
    <col min="4832" max="4832" width="4.5703125" style="6" customWidth="1"/>
    <col min="4833" max="4833" width="5" style="6" customWidth="1"/>
    <col min="4834" max="4834" width="1" style="6" customWidth="1"/>
    <col min="4835" max="4839" width="3.28515625" style="6"/>
    <col min="4840" max="4840" width="5.7109375" style="6" customWidth="1"/>
    <col min="4841" max="4841" width="1.5703125" style="6" customWidth="1"/>
    <col min="4842" max="4842" width="3.85546875" style="6" customWidth="1"/>
    <col min="4843" max="4843" width="6" style="6" customWidth="1"/>
    <col min="4844" max="4844" width="5.42578125" style="6" customWidth="1"/>
    <col min="4845" max="4845" width="13.140625" style="6" customWidth="1"/>
    <col min="4846" max="4846" width="3.28515625" style="6"/>
    <col min="4847" max="4847" width="4" style="6" bestFit="1" customWidth="1"/>
    <col min="4848" max="4848" width="6" style="6" customWidth="1"/>
    <col min="4849" max="4849" width="6.5703125" style="6" customWidth="1"/>
    <col min="4850" max="4850" width="5.85546875" style="6" customWidth="1"/>
    <col min="4851" max="5074" width="3.28515625" style="6"/>
    <col min="5075" max="5075" width="1.28515625" style="6" customWidth="1"/>
    <col min="5076" max="5076" width="8.42578125" style="6" customWidth="1"/>
    <col min="5077" max="5077" width="17" style="6" customWidth="1"/>
    <col min="5078" max="5079" width="5.5703125" style="6" customWidth="1"/>
    <col min="5080" max="5082" width="4.85546875" style="6" customWidth="1"/>
    <col min="5083" max="5083" width="4.7109375" style="6" customWidth="1"/>
    <col min="5084" max="5084" width="6" style="6" customWidth="1"/>
    <col min="5085" max="5086" width="5.7109375" style="6" customWidth="1"/>
    <col min="5087" max="5087" width="4.85546875" style="6" customWidth="1"/>
    <col min="5088" max="5088" width="4.5703125" style="6" customWidth="1"/>
    <col min="5089" max="5089" width="5" style="6" customWidth="1"/>
    <col min="5090" max="5090" width="1" style="6" customWidth="1"/>
    <col min="5091" max="5095" width="3.28515625" style="6"/>
    <col min="5096" max="5096" width="5.7109375" style="6" customWidth="1"/>
    <col min="5097" max="5097" width="1.5703125" style="6" customWidth="1"/>
    <col min="5098" max="5098" width="3.85546875" style="6" customWidth="1"/>
    <col min="5099" max="5099" width="6" style="6" customWidth="1"/>
    <col min="5100" max="5100" width="5.42578125" style="6" customWidth="1"/>
    <col min="5101" max="5101" width="13.140625" style="6" customWidth="1"/>
    <col min="5102" max="5102" width="3.28515625" style="6"/>
    <col min="5103" max="5103" width="4" style="6" bestFit="1" customWidth="1"/>
    <col min="5104" max="5104" width="6" style="6" customWidth="1"/>
    <col min="5105" max="5105" width="6.5703125" style="6" customWidth="1"/>
    <col min="5106" max="5106" width="5.85546875" style="6" customWidth="1"/>
    <col min="5107" max="5330" width="3.28515625" style="6"/>
    <col min="5331" max="5331" width="1.28515625" style="6" customWidth="1"/>
    <col min="5332" max="5332" width="8.42578125" style="6" customWidth="1"/>
    <col min="5333" max="5333" width="17" style="6" customWidth="1"/>
    <col min="5334" max="5335" width="5.5703125" style="6" customWidth="1"/>
    <col min="5336" max="5338" width="4.85546875" style="6" customWidth="1"/>
    <col min="5339" max="5339" width="4.7109375" style="6" customWidth="1"/>
    <col min="5340" max="5340" width="6" style="6" customWidth="1"/>
    <col min="5341" max="5342" width="5.7109375" style="6" customWidth="1"/>
    <col min="5343" max="5343" width="4.85546875" style="6" customWidth="1"/>
    <col min="5344" max="5344" width="4.5703125" style="6" customWidth="1"/>
    <col min="5345" max="5345" width="5" style="6" customWidth="1"/>
    <col min="5346" max="5346" width="1" style="6" customWidth="1"/>
    <col min="5347" max="5351" width="3.28515625" style="6"/>
    <col min="5352" max="5352" width="5.7109375" style="6" customWidth="1"/>
    <col min="5353" max="5353" width="1.5703125" style="6" customWidth="1"/>
    <col min="5354" max="5354" width="3.85546875" style="6" customWidth="1"/>
    <col min="5355" max="5355" width="6" style="6" customWidth="1"/>
    <col min="5356" max="5356" width="5.42578125" style="6" customWidth="1"/>
    <col min="5357" max="5357" width="13.140625" style="6" customWidth="1"/>
    <col min="5358" max="5358" width="3.28515625" style="6"/>
    <col min="5359" max="5359" width="4" style="6" bestFit="1" customWidth="1"/>
    <col min="5360" max="5360" width="6" style="6" customWidth="1"/>
    <col min="5361" max="5361" width="6.5703125" style="6" customWidth="1"/>
    <col min="5362" max="5362" width="5.85546875" style="6" customWidth="1"/>
    <col min="5363" max="5586" width="3.28515625" style="6"/>
    <col min="5587" max="5587" width="1.28515625" style="6" customWidth="1"/>
    <col min="5588" max="5588" width="8.42578125" style="6" customWidth="1"/>
    <col min="5589" max="5589" width="17" style="6" customWidth="1"/>
    <col min="5590" max="5591" width="5.5703125" style="6" customWidth="1"/>
    <col min="5592" max="5594" width="4.85546875" style="6" customWidth="1"/>
    <col min="5595" max="5595" width="4.7109375" style="6" customWidth="1"/>
    <col min="5596" max="5596" width="6" style="6" customWidth="1"/>
    <col min="5597" max="5598" width="5.7109375" style="6" customWidth="1"/>
    <col min="5599" max="5599" width="4.85546875" style="6" customWidth="1"/>
    <col min="5600" max="5600" width="4.5703125" style="6" customWidth="1"/>
    <col min="5601" max="5601" width="5" style="6" customWidth="1"/>
    <col min="5602" max="5602" width="1" style="6" customWidth="1"/>
    <col min="5603" max="5607" width="3.28515625" style="6"/>
    <col min="5608" max="5608" width="5.7109375" style="6" customWidth="1"/>
    <col min="5609" max="5609" width="1.5703125" style="6" customWidth="1"/>
    <col min="5610" max="5610" width="3.85546875" style="6" customWidth="1"/>
    <col min="5611" max="5611" width="6" style="6" customWidth="1"/>
    <col min="5612" max="5612" width="5.42578125" style="6" customWidth="1"/>
    <col min="5613" max="5613" width="13.140625" style="6" customWidth="1"/>
    <col min="5614" max="5614" width="3.28515625" style="6"/>
    <col min="5615" max="5615" width="4" style="6" bestFit="1" customWidth="1"/>
    <col min="5616" max="5616" width="6" style="6" customWidth="1"/>
    <col min="5617" max="5617" width="6.5703125" style="6" customWidth="1"/>
    <col min="5618" max="5618" width="5.85546875" style="6" customWidth="1"/>
    <col min="5619" max="5842" width="3.28515625" style="6"/>
    <col min="5843" max="5843" width="1.28515625" style="6" customWidth="1"/>
    <col min="5844" max="5844" width="8.42578125" style="6" customWidth="1"/>
    <col min="5845" max="5845" width="17" style="6" customWidth="1"/>
    <col min="5846" max="5847" width="5.5703125" style="6" customWidth="1"/>
    <col min="5848" max="5850" width="4.85546875" style="6" customWidth="1"/>
    <col min="5851" max="5851" width="4.7109375" style="6" customWidth="1"/>
    <col min="5852" max="5852" width="6" style="6" customWidth="1"/>
    <col min="5853" max="5854" width="5.7109375" style="6" customWidth="1"/>
    <col min="5855" max="5855" width="4.85546875" style="6" customWidth="1"/>
    <col min="5856" max="5856" width="4.5703125" style="6" customWidth="1"/>
    <col min="5857" max="5857" width="5" style="6" customWidth="1"/>
    <col min="5858" max="5858" width="1" style="6" customWidth="1"/>
    <col min="5859" max="5863" width="3.28515625" style="6"/>
    <col min="5864" max="5864" width="5.7109375" style="6" customWidth="1"/>
    <col min="5865" max="5865" width="1.5703125" style="6" customWidth="1"/>
    <col min="5866" max="5866" width="3.85546875" style="6" customWidth="1"/>
    <col min="5867" max="5867" width="6" style="6" customWidth="1"/>
    <col min="5868" max="5868" width="5.42578125" style="6" customWidth="1"/>
    <col min="5869" max="5869" width="13.140625" style="6" customWidth="1"/>
    <col min="5870" max="5870" width="3.28515625" style="6"/>
    <col min="5871" max="5871" width="4" style="6" bestFit="1" customWidth="1"/>
    <col min="5872" max="5872" width="6" style="6" customWidth="1"/>
    <col min="5873" max="5873" width="6.5703125" style="6" customWidth="1"/>
    <col min="5874" max="5874" width="5.85546875" style="6" customWidth="1"/>
    <col min="5875" max="6098" width="3.28515625" style="6"/>
    <col min="6099" max="6099" width="1.28515625" style="6" customWidth="1"/>
    <col min="6100" max="6100" width="8.42578125" style="6" customWidth="1"/>
    <col min="6101" max="6101" width="17" style="6" customWidth="1"/>
    <col min="6102" max="6103" width="5.5703125" style="6" customWidth="1"/>
    <col min="6104" max="6106" width="4.85546875" style="6" customWidth="1"/>
    <col min="6107" max="6107" width="4.7109375" style="6" customWidth="1"/>
    <col min="6108" max="6108" width="6" style="6" customWidth="1"/>
    <col min="6109" max="6110" width="5.7109375" style="6" customWidth="1"/>
    <col min="6111" max="6111" width="4.85546875" style="6" customWidth="1"/>
    <col min="6112" max="6112" width="4.5703125" style="6" customWidth="1"/>
    <col min="6113" max="6113" width="5" style="6" customWidth="1"/>
    <col min="6114" max="6114" width="1" style="6" customWidth="1"/>
    <col min="6115" max="6119" width="3.28515625" style="6"/>
    <col min="6120" max="6120" width="5.7109375" style="6" customWidth="1"/>
    <col min="6121" max="6121" width="1.5703125" style="6" customWidth="1"/>
    <col min="6122" max="6122" width="3.85546875" style="6" customWidth="1"/>
    <col min="6123" max="6123" width="6" style="6" customWidth="1"/>
    <col min="6124" max="6124" width="5.42578125" style="6" customWidth="1"/>
    <col min="6125" max="6125" width="13.140625" style="6" customWidth="1"/>
    <col min="6126" max="6126" width="3.28515625" style="6"/>
    <col min="6127" max="6127" width="4" style="6" bestFit="1" customWidth="1"/>
    <col min="6128" max="6128" width="6" style="6" customWidth="1"/>
    <col min="6129" max="6129" width="6.5703125" style="6" customWidth="1"/>
    <col min="6130" max="6130" width="5.85546875" style="6" customWidth="1"/>
    <col min="6131" max="6354" width="3.28515625" style="6"/>
    <col min="6355" max="6355" width="1.28515625" style="6" customWidth="1"/>
    <col min="6356" max="6356" width="8.42578125" style="6" customWidth="1"/>
    <col min="6357" max="6357" width="17" style="6" customWidth="1"/>
    <col min="6358" max="6359" width="5.5703125" style="6" customWidth="1"/>
    <col min="6360" max="6362" width="4.85546875" style="6" customWidth="1"/>
    <col min="6363" max="6363" width="4.7109375" style="6" customWidth="1"/>
    <col min="6364" max="6364" width="6" style="6" customWidth="1"/>
    <col min="6365" max="6366" width="5.7109375" style="6" customWidth="1"/>
    <col min="6367" max="6367" width="4.85546875" style="6" customWidth="1"/>
    <col min="6368" max="6368" width="4.5703125" style="6" customWidth="1"/>
    <col min="6369" max="6369" width="5" style="6" customWidth="1"/>
    <col min="6370" max="6370" width="1" style="6" customWidth="1"/>
    <col min="6371" max="6375" width="3.28515625" style="6"/>
    <col min="6376" max="6376" width="5.7109375" style="6" customWidth="1"/>
    <col min="6377" max="6377" width="1.5703125" style="6" customWidth="1"/>
    <col min="6378" max="6378" width="3.85546875" style="6" customWidth="1"/>
    <col min="6379" max="6379" width="6" style="6" customWidth="1"/>
    <col min="6380" max="6380" width="5.42578125" style="6" customWidth="1"/>
    <col min="6381" max="6381" width="13.140625" style="6" customWidth="1"/>
    <col min="6382" max="6382" width="3.28515625" style="6"/>
    <col min="6383" max="6383" width="4" style="6" bestFit="1" customWidth="1"/>
    <col min="6384" max="6384" width="6" style="6" customWidth="1"/>
    <col min="6385" max="6385" width="6.5703125" style="6" customWidth="1"/>
    <col min="6386" max="6386" width="5.85546875" style="6" customWidth="1"/>
    <col min="6387" max="6610" width="3.28515625" style="6"/>
    <col min="6611" max="6611" width="1.28515625" style="6" customWidth="1"/>
    <col min="6612" max="6612" width="8.42578125" style="6" customWidth="1"/>
    <col min="6613" max="6613" width="17" style="6" customWidth="1"/>
    <col min="6614" max="6615" width="5.5703125" style="6" customWidth="1"/>
    <col min="6616" max="6618" width="4.85546875" style="6" customWidth="1"/>
    <col min="6619" max="6619" width="4.7109375" style="6" customWidth="1"/>
    <col min="6620" max="6620" width="6" style="6" customWidth="1"/>
    <col min="6621" max="6622" width="5.7109375" style="6" customWidth="1"/>
    <col min="6623" max="6623" width="4.85546875" style="6" customWidth="1"/>
    <col min="6624" max="6624" width="4.5703125" style="6" customWidth="1"/>
    <col min="6625" max="6625" width="5" style="6" customWidth="1"/>
    <col min="6626" max="6626" width="1" style="6" customWidth="1"/>
    <col min="6627" max="6631" width="3.28515625" style="6"/>
    <col min="6632" max="6632" width="5.7109375" style="6" customWidth="1"/>
    <col min="6633" max="6633" width="1.5703125" style="6" customWidth="1"/>
    <col min="6634" max="6634" width="3.85546875" style="6" customWidth="1"/>
    <col min="6635" max="6635" width="6" style="6" customWidth="1"/>
    <col min="6636" max="6636" width="5.42578125" style="6" customWidth="1"/>
    <col min="6637" max="6637" width="13.140625" style="6" customWidth="1"/>
    <col min="6638" max="6638" width="3.28515625" style="6"/>
    <col min="6639" max="6639" width="4" style="6" bestFit="1" customWidth="1"/>
    <col min="6640" max="6640" width="6" style="6" customWidth="1"/>
    <col min="6641" max="6641" width="6.5703125" style="6" customWidth="1"/>
    <col min="6642" max="6642" width="5.85546875" style="6" customWidth="1"/>
    <col min="6643" max="6866" width="3.28515625" style="6"/>
    <col min="6867" max="6867" width="1.28515625" style="6" customWidth="1"/>
    <col min="6868" max="6868" width="8.42578125" style="6" customWidth="1"/>
    <col min="6869" max="6869" width="17" style="6" customWidth="1"/>
    <col min="6870" max="6871" width="5.5703125" style="6" customWidth="1"/>
    <col min="6872" max="6874" width="4.85546875" style="6" customWidth="1"/>
    <col min="6875" max="6875" width="4.7109375" style="6" customWidth="1"/>
    <col min="6876" max="6876" width="6" style="6" customWidth="1"/>
    <col min="6877" max="6878" width="5.7109375" style="6" customWidth="1"/>
    <col min="6879" max="6879" width="4.85546875" style="6" customWidth="1"/>
    <col min="6880" max="6880" width="4.5703125" style="6" customWidth="1"/>
    <col min="6881" max="6881" width="5" style="6" customWidth="1"/>
    <col min="6882" max="6882" width="1" style="6" customWidth="1"/>
    <col min="6883" max="6887" width="3.28515625" style="6"/>
    <col min="6888" max="6888" width="5.7109375" style="6" customWidth="1"/>
    <col min="6889" max="6889" width="1.5703125" style="6" customWidth="1"/>
    <col min="6890" max="6890" width="3.85546875" style="6" customWidth="1"/>
    <col min="6891" max="6891" width="6" style="6" customWidth="1"/>
    <col min="6892" max="6892" width="5.42578125" style="6" customWidth="1"/>
    <col min="6893" max="6893" width="13.140625" style="6" customWidth="1"/>
    <col min="6894" max="6894" width="3.28515625" style="6"/>
    <col min="6895" max="6895" width="4" style="6" bestFit="1" customWidth="1"/>
    <col min="6896" max="6896" width="6" style="6" customWidth="1"/>
    <col min="6897" max="6897" width="6.5703125" style="6" customWidth="1"/>
    <col min="6898" max="6898" width="5.85546875" style="6" customWidth="1"/>
    <col min="6899" max="7122" width="3.28515625" style="6"/>
    <col min="7123" max="7123" width="1.28515625" style="6" customWidth="1"/>
    <col min="7124" max="7124" width="8.42578125" style="6" customWidth="1"/>
    <col min="7125" max="7125" width="17" style="6" customWidth="1"/>
    <col min="7126" max="7127" width="5.5703125" style="6" customWidth="1"/>
    <col min="7128" max="7130" width="4.85546875" style="6" customWidth="1"/>
    <col min="7131" max="7131" width="4.7109375" style="6" customWidth="1"/>
    <col min="7132" max="7132" width="6" style="6" customWidth="1"/>
    <col min="7133" max="7134" width="5.7109375" style="6" customWidth="1"/>
    <col min="7135" max="7135" width="4.85546875" style="6" customWidth="1"/>
    <col min="7136" max="7136" width="4.5703125" style="6" customWidth="1"/>
    <col min="7137" max="7137" width="5" style="6" customWidth="1"/>
    <col min="7138" max="7138" width="1" style="6" customWidth="1"/>
    <col min="7139" max="7143" width="3.28515625" style="6"/>
    <col min="7144" max="7144" width="5.7109375" style="6" customWidth="1"/>
    <col min="7145" max="7145" width="1.5703125" style="6" customWidth="1"/>
    <col min="7146" max="7146" width="3.85546875" style="6" customWidth="1"/>
    <col min="7147" max="7147" width="6" style="6" customWidth="1"/>
    <col min="7148" max="7148" width="5.42578125" style="6" customWidth="1"/>
    <col min="7149" max="7149" width="13.140625" style="6" customWidth="1"/>
    <col min="7150" max="7150" width="3.28515625" style="6"/>
    <col min="7151" max="7151" width="4" style="6" bestFit="1" customWidth="1"/>
    <col min="7152" max="7152" width="6" style="6" customWidth="1"/>
    <col min="7153" max="7153" width="6.5703125" style="6" customWidth="1"/>
    <col min="7154" max="7154" width="5.85546875" style="6" customWidth="1"/>
    <col min="7155" max="7378" width="3.28515625" style="6"/>
    <col min="7379" max="7379" width="1.28515625" style="6" customWidth="1"/>
    <col min="7380" max="7380" width="8.42578125" style="6" customWidth="1"/>
    <col min="7381" max="7381" width="17" style="6" customWidth="1"/>
    <col min="7382" max="7383" width="5.5703125" style="6" customWidth="1"/>
    <col min="7384" max="7386" width="4.85546875" style="6" customWidth="1"/>
    <col min="7387" max="7387" width="4.7109375" style="6" customWidth="1"/>
    <col min="7388" max="7388" width="6" style="6" customWidth="1"/>
    <col min="7389" max="7390" width="5.7109375" style="6" customWidth="1"/>
    <col min="7391" max="7391" width="4.85546875" style="6" customWidth="1"/>
    <col min="7392" max="7392" width="4.5703125" style="6" customWidth="1"/>
    <col min="7393" max="7393" width="5" style="6" customWidth="1"/>
    <col min="7394" max="7394" width="1" style="6" customWidth="1"/>
    <col min="7395" max="7399" width="3.28515625" style="6"/>
    <col min="7400" max="7400" width="5.7109375" style="6" customWidth="1"/>
    <col min="7401" max="7401" width="1.5703125" style="6" customWidth="1"/>
    <col min="7402" max="7402" width="3.85546875" style="6" customWidth="1"/>
    <col min="7403" max="7403" width="6" style="6" customWidth="1"/>
    <col min="7404" max="7404" width="5.42578125" style="6" customWidth="1"/>
    <col min="7405" max="7405" width="13.140625" style="6" customWidth="1"/>
    <col min="7406" max="7406" width="3.28515625" style="6"/>
    <col min="7407" max="7407" width="4" style="6" bestFit="1" customWidth="1"/>
    <col min="7408" max="7408" width="6" style="6" customWidth="1"/>
    <col min="7409" max="7409" width="6.5703125" style="6" customWidth="1"/>
    <col min="7410" max="7410" width="5.85546875" style="6" customWidth="1"/>
    <col min="7411" max="7634" width="3.28515625" style="6"/>
    <col min="7635" max="7635" width="1.28515625" style="6" customWidth="1"/>
    <col min="7636" max="7636" width="8.42578125" style="6" customWidth="1"/>
    <col min="7637" max="7637" width="17" style="6" customWidth="1"/>
    <col min="7638" max="7639" width="5.5703125" style="6" customWidth="1"/>
    <col min="7640" max="7642" width="4.85546875" style="6" customWidth="1"/>
    <col min="7643" max="7643" width="4.7109375" style="6" customWidth="1"/>
    <col min="7644" max="7644" width="6" style="6" customWidth="1"/>
    <col min="7645" max="7646" width="5.7109375" style="6" customWidth="1"/>
    <col min="7647" max="7647" width="4.85546875" style="6" customWidth="1"/>
    <col min="7648" max="7648" width="4.5703125" style="6" customWidth="1"/>
    <col min="7649" max="7649" width="5" style="6" customWidth="1"/>
    <col min="7650" max="7650" width="1" style="6" customWidth="1"/>
    <col min="7651" max="7655" width="3.28515625" style="6"/>
    <col min="7656" max="7656" width="5.7109375" style="6" customWidth="1"/>
    <col min="7657" max="7657" width="1.5703125" style="6" customWidth="1"/>
    <col min="7658" max="7658" width="3.85546875" style="6" customWidth="1"/>
    <col min="7659" max="7659" width="6" style="6" customWidth="1"/>
    <col min="7660" max="7660" width="5.42578125" style="6" customWidth="1"/>
    <col min="7661" max="7661" width="13.140625" style="6" customWidth="1"/>
    <col min="7662" max="7662" width="3.28515625" style="6"/>
    <col min="7663" max="7663" width="4" style="6" bestFit="1" customWidth="1"/>
    <col min="7664" max="7664" width="6" style="6" customWidth="1"/>
    <col min="7665" max="7665" width="6.5703125" style="6" customWidth="1"/>
    <col min="7666" max="7666" width="5.85546875" style="6" customWidth="1"/>
    <col min="7667" max="7890" width="3.28515625" style="6"/>
    <col min="7891" max="7891" width="1.28515625" style="6" customWidth="1"/>
    <col min="7892" max="7892" width="8.42578125" style="6" customWidth="1"/>
    <col min="7893" max="7893" width="17" style="6" customWidth="1"/>
    <col min="7894" max="7895" width="5.5703125" style="6" customWidth="1"/>
    <col min="7896" max="7898" width="4.85546875" style="6" customWidth="1"/>
    <col min="7899" max="7899" width="4.7109375" style="6" customWidth="1"/>
    <col min="7900" max="7900" width="6" style="6" customWidth="1"/>
    <col min="7901" max="7902" width="5.7109375" style="6" customWidth="1"/>
    <col min="7903" max="7903" width="4.85546875" style="6" customWidth="1"/>
    <col min="7904" max="7904" width="4.5703125" style="6" customWidth="1"/>
    <col min="7905" max="7905" width="5" style="6" customWidth="1"/>
    <col min="7906" max="7906" width="1" style="6" customWidth="1"/>
    <col min="7907" max="7911" width="3.28515625" style="6"/>
    <col min="7912" max="7912" width="5.7109375" style="6" customWidth="1"/>
    <col min="7913" max="7913" width="1.5703125" style="6" customWidth="1"/>
    <col min="7914" max="7914" width="3.85546875" style="6" customWidth="1"/>
    <col min="7915" max="7915" width="6" style="6" customWidth="1"/>
    <col min="7916" max="7916" width="5.42578125" style="6" customWidth="1"/>
    <col min="7917" max="7917" width="13.140625" style="6" customWidth="1"/>
    <col min="7918" max="7918" width="3.28515625" style="6"/>
    <col min="7919" max="7919" width="4" style="6" bestFit="1" customWidth="1"/>
    <col min="7920" max="7920" width="6" style="6" customWidth="1"/>
    <col min="7921" max="7921" width="6.5703125" style="6" customWidth="1"/>
    <col min="7922" max="7922" width="5.85546875" style="6" customWidth="1"/>
    <col min="7923" max="8146" width="3.28515625" style="6"/>
    <col min="8147" max="8147" width="1.28515625" style="6" customWidth="1"/>
    <col min="8148" max="8148" width="8.42578125" style="6" customWidth="1"/>
    <col min="8149" max="8149" width="17" style="6" customWidth="1"/>
    <col min="8150" max="8151" width="5.5703125" style="6" customWidth="1"/>
    <col min="8152" max="8154" width="4.85546875" style="6" customWidth="1"/>
    <col min="8155" max="8155" width="4.7109375" style="6" customWidth="1"/>
    <col min="8156" max="8156" width="6" style="6" customWidth="1"/>
    <col min="8157" max="8158" width="5.7109375" style="6" customWidth="1"/>
    <col min="8159" max="8159" width="4.85546875" style="6" customWidth="1"/>
    <col min="8160" max="8160" width="4.5703125" style="6" customWidth="1"/>
    <col min="8161" max="8161" width="5" style="6" customWidth="1"/>
    <col min="8162" max="8162" width="1" style="6" customWidth="1"/>
    <col min="8163" max="8167" width="3.28515625" style="6"/>
    <col min="8168" max="8168" width="5.7109375" style="6" customWidth="1"/>
    <col min="8169" max="8169" width="1.5703125" style="6" customWidth="1"/>
    <col min="8170" max="8170" width="3.85546875" style="6" customWidth="1"/>
    <col min="8171" max="8171" width="6" style="6" customWidth="1"/>
    <col min="8172" max="8172" width="5.42578125" style="6" customWidth="1"/>
    <col min="8173" max="8173" width="13.140625" style="6" customWidth="1"/>
    <col min="8174" max="8174" width="3.28515625" style="6"/>
    <col min="8175" max="8175" width="4" style="6" bestFit="1" customWidth="1"/>
    <col min="8176" max="8176" width="6" style="6" customWidth="1"/>
    <col min="8177" max="8177" width="6.5703125" style="6" customWidth="1"/>
    <col min="8178" max="8178" width="5.85546875" style="6" customWidth="1"/>
    <col min="8179" max="8402" width="3.28515625" style="6"/>
    <col min="8403" max="8403" width="1.28515625" style="6" customWidth="1"/>
    <col min="8404" max="8404" width="8.42578125" style="6" customWidth="1"/>
    <col min="8405" max="8405" width="17" style="6" customWidth="1"/>
    <col min="8406" max="8407" width="5.5703125" style="6" customWidth="1"/>
    <col min="8408" max="8410" width="4.85546875" style="6" customWidth="1"/>
    <col min="8411" max="8411" width="4.7109375" style="6" customWidth="1"/>
    <col min="8412" max="8412" width="6" style="6" customWidth="1"/>
    <col min="8413" max="8414" width="5.7109375" style="6" customWidth="1"/>
    <col min="8415" max="8415" width="4.85546875" style="6" customWidth="1"/>
    <col min="8416" max="8416" width="4.5703125" style="6" customWidth="1"/>
    <col min="8417" max="8417" width="5" style="6" customWidth="1"/>
    <col min="8418" max="8418" width="1" style="6" customWidth="1"/>
    <col min="8419" max="8423" width="3.28515625" style="6"/>
    <col min="8424" max="8424" width="5.7109375" style="6" customWidth="1"/>
    <col min="8425" max="8425" width="1.5703125" style="6" customWidth="1"/>
    <col min="8426" max="8426" width="3.85546875" style="6" customWidth="1"/>
    <col min="8427" max="8427" width="6" style="6" customWidth="1"/>
    <col min="8428" max="8428" width="5.42578125" style="6" customWidth="1"/>
    <col min="8429" max="8429" width="13.140625" style="6" customWidth="1"/>
    <col min="8430" max="8430" width="3.28515625" style="6"/>
    <col min="8431" max="8431" width="4" style="6" bestFit="1" customWidth="1"/>
    <col min="8432" max="8432" width="6" style="6" customWidth="1"/>
    <col min="8433" max="8433" width="6.5703125" style="6" customWidth="1"/>
    <col min="8434" max="8434" width="5.85546875" style="6" customWidth="1"/>
    <col min="8435" max="8658" width="3.28515625" style="6"/>
    <col min="8659" max="8659" width="1.28515625" style="6" customWidth="1"/>
    <col min="8660" max="8660" width="8.42578125" style="6" customWidth="1"/>
    <col min="8661" max="8661" width="17" style="6" customWidth="1"/>
    <col min="8662" max="8663" width="5.5703125" style="6" customWidth="1"/>
    <col min="8664" max="8666" width="4.85546875" style="6" customWidth="1"/>
    <col min="8667" max="8667" width="4.7109375" style="6" customWidth="1"/>
    <col min="8668" max="8668" width="6" style="6" customWidth="1"/>
    <col min="8669" max="8670" width="5.7109375" style="6" customWidth="1"/>
    <col min="8671" max="8671" width="4.85546875" style="6" customWidth="1"/>
    <col min="8672" max="8672" width="4.5703125" style="6" customWidth="1"/>
    <col min="8673" max="8673" width="5" style="6" customWidth="1"/>
    <col min="8674" max="8674" width="1" style="6" customWidth="1"/>
    <col min="8675" max="8679" width="3.28515625" style="6"/>
    <col min="8680" max="8680" width="5.7109375" style="6" customWidth="1"/>
    <col min="8681" max="8681" width="1.5703125" style="6" customWidth="1"/>
    <col min="8682" max="8682" width="3.85546875" style="6" customWidth="1"/>
    <col min="8683" max="8683" width="6" style="6" customWidth="1"/>
    <col min="8684" max="8684" width="5.42578125" style="6" customWidth="1"/>
    <col min="8685" max="8685" width="13.140625" style="6" customWidth="1"/>
    <col min="8686" max="8686" width="3.28515625" style="6"/>
    <col min="8687" max="8687" width="4" style="6" bestFit="1" customWidth="1"/>
    <col min="8688" max="8688" width="6" style="6" customWidth="1"/>
    <col min="8689" max="8689" width="6.5703125" style="6" customWidth="1"/>
    <col min="8690" max="8690" width="5.85546875" style="6" customWidth="1"/>
    <col min="8691" max="8914" width="3.28515625" style="6"/>
    <col min="8915" max="8915" width="1.28515625" style="6" customWidth="1"/>
    <col min="8916" max="8916" width="8.42578125" style="6" customWidth="1"/>
    <col min="8917" max="8917" width="17" style="6" customWidth="1"/>
    <col min="8918" max="8919" width="5.5703125" style="6" customWidth="1"/>
    <col min="8920" max="8922" width="4.85546875" style="6" customWidth="1"/>
    <col min="8923" max="8923" width="4.7109375" style="6" customWidth="1"/>
    <col min="8924" max="8924" width="6" style="6" customWidth="1"/>
    <col min="8925" max="8926" width="5.7109375" style="6" customWidth="1"/>
    <col min="8927" max="8927" width="4.85546875" style="6" customWidth="1"/>
    <col min="8928" max="8928" width="4.5703125" style="6" customWidth="1"/>
    <col min="8929" max="8929" width="5" style="6" customWidth="1"/>
    <col min="8930" max="8930" width="1" style="6" customWidth="1"/>
    <col min="8931" max="8935" width="3.28515625" style="6"/>
    <col min="8936" max="8936" width="5.7109375" style="6" customWidth="1"/>
    <col min="8937" max="8937" width="1.5703125" style="6" customWidth="1"/>
    <col min="8938" max="8938" width="3.85546875" style="6" customWidth="1"/>
    <col min="8939" max="8939" width="6" style="6" customWidth="1"/>
    <col min="8940" max="8940" width="5.42578125" style="6" customWidth="1"/>
    <col min="8941" max="8941" width="13.140625" style="6" customWidth="1"/>
    <col min="8942" max="8942" width="3.28515625" style="6"/>
    <col min="8943" max="8943" width="4" style="6" bestFit="1" customWidth="1"/>
    <col min="8944" max="8944" width="6" style="6" customWidth="1"/>
    <col min="8945" max="8945" width="6.5703125" style="6" customWidth="1"/>
    <col min="8946" max="8946" width="5.85546875" style="6" customWidth="1"/>
    <col min="8947" max="9170" width="3.28515625" style="6"/>
    <col min="9171" max="9171" width="1.28515625" style="6" customWidth="1"/>
    <col min="9172" max="9172" width="8.42578125" style="6" customWidth="1"/>
    <col min="9173" max="9173" width="17" style="6" customWidth="1"/>
    <col min="9174" max="9175" width="5.5703125" style="6" customWidth="1"/>
    <col min="9176" max="9178" width="4.85546875" style="6" customWidth="1"/>
    <col min="9179" max="9179" width="4.7109375" style="6" customWidth="1"/>
    <col min="9180" max="9180" width="6" style="6" customWidth="1"/>
    <col min="9181" max="9182" width="5.7109375" style="6" customWidth="1"/>
    <col min="9183" max="9183" width="4.85546875" style="6" customWidth="1"/>
    <col min="9184" max="9184" width="4.5703125" style="6" customWidth="1"/>
    <col min="9185" max="9185" width="5" style="6" customWidth="1"/>
    <col min="9186" max="9186" width="1" style="6" customWidth="1"/>
    <col min="9187" max="9191" width="3.28515625" style="6"/>
    <col min="9192" max="9192" width="5.7109375" style="6" customWidth="1"/>
    <col min="9193" max="9193" width="1.5703125" style="6" customWidth="1"/>
    <col min="9194" max="9194" width="3.85546875" style="6" customWidth="1"/>
    <col min="9195" max="9195" width="6" style="6" customWidth="1"/>
    <col min="9196" max="9196" width="5.42578125" style="6" customWidth="1"/>
    <col min="9197" max="9197" width="13.140625" style="6" customWidth="1"/>
    <col min="9198" max="9198" width="3.28515625" style="6"/>
    <col min="9199" max="9199" width="4" style="6" bestFit="1" customWidth="1"/>
    <col min="9200" max="9200" width="6" style="6" customWidth="1"/>
    <col min="9201" max="9201" width="6.5703125" style="6" customWidth="1"/>
    <col min="9202" max="9202" width="5.85546875" style="6" customWidth="1"/>
    <col min="9203" max="9426" width="3.28515625" style="6"/>
    <col min="9427" max="9427" width="1.28515625" style="6" customWidth="1"/>
    <col min="9428" max="9428" width="8.42578125" style="6" customWidth="1"/>
    <col min="9429" max="9429" width="17" style="6" customWidth="1"/>
    <col min="9430" max="9431" width="5.5703125" style="6" customWidth="1"/>
    <col min="9432" max="9434" width="4.85546875" style="6" customWidth="1"/>
    <col min="9435" max="9435" width="4.7109375" style="6" customWidth="1"/>
    <col min="9436" max="9436" width="6" style="6" customWidth="1"/>
    <col min="9437" max="9438" width="5.7109375" style="6" customWidth="1"/>
    <col min="9439" max="9439" width="4.85546875" style="6" customWidth="1"/>
    <col min="9440" max="9440" width="4.5703125" style="6" customWidth="1"/>
    <col min="9441" max="9441" width="5" style="6" customWidth="1"/>
    <col min="9442" max="9442" width="1" style="6" customWidth="1"/>
    <col min="9443" max="9447" width="3.28515625" style="6"/>
    <col min="9448" max="9448" width="5.7109375" style="6" customWidth="1"/>
    <col min="9449" max="9449" width="1.5703125" style="6" customWidth="1"/>
    <col min="9450" max="9450" width="3.85546875" style="6" customWidth="1"/>
    <col min="9451" max="9451" width="6" style="6" customWidth="1"/>
    <col min="9452" max="9452" width="5.42578125" style="6" customWidth="1"/>
    <col min="9453" max="9453" width="13.140625" style="6" customWidth="1"/>
    <col min="9454" max="9454" width="3.28515625" style="6"/>
    <col min="9455" max="9455" width="4" style="6" bestFit="1" customWidth="1"/>
    <col min="9456" max="9456" width="6" style="6" customWidth="1"/>
    <col min="9457" max="9457" width="6.5703125" style="6" customWidth="1"/>
    <col min="9458" max="9458" width="5.85546875" style="6" customWidth="1"/>
    <col min="9459" max="9682" width="3.28515625" style="6"/>
    <col min="9683" max="9683" width="1.28515625" style="6" customWidth="1"/>
    <col min="9684" max="9684" width="8.42578125" style="6" customWidth="1"/>
    <col min="9685" max="9685" width="17" style="6" customWidth="1"/>
    <col min="9686" max="9687" width="5.5703125" style="6" customWidth="1"/>
    <col min="9688" max="9690" width="4.85546875" style="6" customWidth="1"/>
    <col min="9691" max="9691" width="4.7109375" style="6" customWidth="1"/>
    <col min="9692" max="9692" width="6" style="6" customWidth="1"/>
    <col min="9693" max="9694" width="5.7109375" style="6" customWidth="1"/>
    <col min="9695" max="9695" width="4.85546875" style="6" customWidth="1"/>
    <col min="9696" max="9696" width="4.5703125" style="6" customWidth="1"/>
    <col min="9697" max="9697" width="5" style="6" customWidth="1"/>
    <col min="9698" max="9698" width="1" style="6" customWidth="1"/>
    <col min="9699" max="9703" width="3.28515625" style="6"/>
    <col min="9704" max="9704" width="5.7109375" style="6" customWidth="1"/>
    <col min="9705" max="9705" width="1.5703125" style="6" customWidth="1"/>
    <col min="9706" max="9706" width="3.85546875" style="6" customWidth="1"/>
    <col min="9707" max="9707" width="6" style="6" customWidth="1"/>
    <col min="9708" max="9708" width="5.42578125" style="6" customWidth="1"/>
    <col min="9709" max="9709" width="13.140625" style="6" customWidth="1"/>
    <col min="9710" max="9710" width="3.28515625" style="6"/>
    <col min="9711" max="9711" width="4" style="6" bestFit="1" customWidth="1"/>
    <col min="9712" max="9712" width="6" style="6" customWidth="1"/>
    <col min="9713" max="9713" width="6.5703125" style="6" customWidth="1"/>
    <col min="9714" max="9714" width="5.85546875" style="6" customWidth="1"/>
    <col min="9715" max="9938" width="3.28515625" style="6"/>
    <col min="9939" max="9939" width="1.28515625" style="6" customWidth="1"/>
    <col min="9940" max="9940" width="8.42578125" style="6" customWidth="1"/>
    <col min="9941" max="9941" width="17" style="6" customWidth="1"/>
    <col min="9942" max="9943" width="5.5703125" style="6" customWidth="1"/>
    <col min="9944" max="9946" width="4.85546875" style="6" customWidth="1"/>
    <col min="9947" max="9947" width="4.7109375" style="6" customWidth="1"/>
    <col min="9948" max="9948" width="6" style="6" customWidth="1"/>
    <col min="9949" max="9950" width="5.7109375" style="6" customWidth="1"/>
    <col min="9951" max="9951" width="4.85546875" style="6" customWidth="1"/>
    <col min="9952" max="9952" width="4.5703125" style="6" customWidth="1"/>
    <col min="9953" max="9953" width="5" style="6" customWidth="1"/>
    <col min="9954" max="9954" width="1" style="6" customWidth="1"/>
    <col min="9955" max="9959" width="3.28515625" style="6"/>
    <col min="9960" max="9960" width="5.7109375" style="6" customWidth="1"/>
    <col min="9961" max="9961" width="1.5703125" style="6" customWidth="1"/>
    <col min="9962" max="9962" width="3.85546875" style="6" customWidth="1"/>
    <col min="9963" max="9963" width="6" style="6" customWidth="1"/>
    <col min="9964" max="9964" width="5.42578125" style="6" customWidth="1"/>
    <col min="9965" max="9965" width="13.140625" style="6" customWidth="1"/>
    <col min="9966" max="9966" width="3.28515625" style="6"/>
    <col min="9967" max="9967" width="4" style="6" bestFit="1" customWidth="1"/>
    <col min="9968" max="9968" width="6" style="6" customWidth="1"/>
    <col min="9969" max="9969" width="6.5703125" style="6" customWidth="1"/>
    <col min="9970" max="9970" width="5.85546875" style="6" customWidth="1"/>
    <col min="9971" max="10194" width="3.28515625" style="6"/>
    <col min="10195" max="10195" width="1.28515625" style="6" customWidth="1"/>
    <col min="10196" max="10196" width="8.42578125" style="6" customWidth="1"/>
    <col min="10197" max="10197" width="17" style="6" customWidth="1"/>
    <col min="10198" max="10199" width="5.5703125" style="6" customWidth="1"/>
    <col min="10200" max="10202" width="4.85546875" style="6" customWidth="1"/>
    <col min="10203" max="10203" width="4.7109375" style="6" customWidth="1"/>
    <col min="10204" max="10204" width="6" style="6" customWidth="1"/>
    <col min="10205" max="10206" width="5.7109375" style="6" customWidth="1"/>
    <col min="10207" max="10207" width="4.85546875" style="6" customWidth="1"/>
    <col min="10208" max="10208" width="4.5703125" style="6" customWidth="1"/>
    <col min="10209" max="10209" width="5" style="6" customWidth="1"/>
    <col min="10210" max="10210" width="1" style="6" customWidth="1"/>
    <col min="10211" max="10215" width="3.28515625" style="6"/>
    <col min="10216" max="10216" width="5.7109375" style="6" customWidth="1"/>
    <col min="10217" max="10217" width="1.5703125" style="6" customWidth="1"/>
    <col min="10218" max="10218" width="3.85546875" style="6" customWidth="1"/>
    <col min="10219" max="10219" width="6" style="6" customWidth="1"/>
    <col min="10220" max="10220" width="5.42578125" style="6" customWidth="1"/>
    <col min="10221" max="10221" width="13.140625" style="6" customWidth="1"/>
    <col min="10222" max="10222" width="3.28515625" style="6"/>
    <col min="10223" max="10223" width="4" style="6" bestFit="1" customWidth="1"/>
    <col min="10224" max="10224" width="6" style="6" customWidth="1"/>
    <col min="10225" max="10225" width="6.5703125" style="6" customWidth="1"/>
    <col min="10226" max="10226" width="5.85546875" style="6" customWidth="1"/>
    <col min="10227" max="10450" width="3.28515625" style="6"/>
    <col min="10451" max="10451" width="1.28515625" style="6" customWidth="1"/>
    <col min="10452" max="10452" width="8.42578125" style="6" customWidth="1"/>
    <col min="10453" max="10453" width="17" style="6" customWidth="1"/>
    <col min="10454" max="10455" width="5.5703125" style="6" customWidth="1"/>
    <col min="10456" max="10458" width="4.85546875" style="6" customWidth="1"/>
    <col min="10459" max="10459" width="4.7109375" style="6" customWidth="1"/>
    <col min="10460" max="10460" width="6" style="6" customWidth="1"/>
    <col min="10461" max="10462" width="5.7109375" style="6" customWidth="1"/>
    <col min="10463" max="10463" width="4.85546875" style="6" customWidth="1"/>
    <col min="10464" max="10464" width="4.5703125" style="6" customWidth="1"/>
    <col min="10465" max="10465" width="5" style="6" customWidth="1"/>
    <col min="10466" max="10466" width="1" style="6" customWidth="1"/>
    <col min="10467" max="10471" width="3.28515625" style="6"/>
    <col min="10472" max="10472" width="5.7109375" style="6" customWidth="1"/>
    <col min="10473" max="10473" width="1.5703125" style="6" customWidth="1"/>
    <col min="10474" max="10474" width="3.85546875" style="6" customWidth="1"/>
    <col min="10475" max="10475" width="6" style="6" customWidth="1"/>
    <col min="10476" max="10476" width="5.42578125" style="6" customWidth="1"/>
    <col min="10477" max="10477" width="13.140625" style="6" customWidth="1"/>
    <col min="10478" max="10478" width="3.28515625" style="6"/>
    <col min="10479" max="10479" width="4" style="6" bestFit="1" customWidth="1"/>
    <col min="10480" max="10480" width="6" style="6" customWidth="1"/>
    <col min="10481" max="10481" width="6.5703125" style="6" customWidth="1"/>
    <col min="10482" max="10482" width="5.85546875" style="6" customWidth="1"/>
    <col min="10483" max="10706" width="3.28515625" style="6"/>
    <col min="10707" max="10707" width="1.28515625" style="6" customWidth="1"/>
    <col min="10708" max="10708" width="8.42578125" style="6" customWidth="1"/>
    <col min="10709" max="10709" width="17" style="6" customWidth="1"/>
    <col min="10710" max="10711" width="5.5703125" style="6" customWidth="1"/>
    <col min="10712" max="10714" width="4.85546875" style="6" customWidth="1"/>
    <col min="10715" max="10715" width="4.7109375" style="6" customWidth="1"/>
    <col min="10716" max="10716" width="6" style="6" customWidth="1"/>
    <col min="10717" max="10718" width="5.7109375" style="6" customWidth="1"/>
    <col min="10719" max="10719" width="4.85546875" style="6" customWidth="1"/>
    <col min="10720" max="10720" width="4.5703125" style="6" customWidth="1"/>
    <col min="10721" max="10721" width="5" style="6" customWidth="1"/>
    <col min="10722" max="10722" width="1" style="6" customWidth="1"/>
    <col min="10723" max="10727" width="3.28515625" style="6"/>
    <col min="10728" max="10728" width="5.7109375" style="6" customWidth="1"/>
    <col min="10729" max="10729" width="1.5703125" style="6" customWidth="1"/>
    <col min="10730" max="10730" width="3.85546875" style="6" customWidth="1"/>
    <col min="10731" max="10731" width="6" style="6" customWidth="1"/>
    <col min="10732" max="10732" width="5.42578125" style="6" customWidth="1"/>
    <col min="10733" max="10733" width="13.140625" style="6" customWidth="1"/>
    <col min="10734" max="10734" width="3.28515625" style="6"/>
    <col min="10735" max="10735" width="4" style="6" bestFit="1" customWidth="1"/>
    <col min="10736" max="10736" width="6" style="6" customWidth="1"/>
    <col min="10737" max="10737" width="6.5703125" style="6" customWidth="1"/>
    <col min="10738" max="10738" width="5.85546875" style="6" customWidth="1"/>
    <col min="10739" max="10962" width="3.28515625" style="6"/>
    <col min="10963" max="10963" width="1.28515625" style="6" customWidth="1"/>
    <col min="10964" max="10964" width="8.42578125" style="6" customWidth="1"/>
    <col min="10965" max="10965" width="17" style="6" customWidth="1"/>
    <col min="10966" max="10967" width="5.5703125" style="6" customWidth="1"/>
    <col min="10968" max="10970" width="4.85546875" style="6" customWidth="1"/>
    <col min="10971" max="10971" width="4.7109375" style="6" customWidth="1"/>
    <col min="10972" max="10972" width="6" style="6" customWidth="1"/>
    <col min="10973" max="10974" width="5.7109375" style="6" customWidth="1"/>
    <col min="10975" max="10975" width="4.85546875" style="6" customWidth="1"/>
    <col min="10976" max="10976" width="4.5703125" style="6" customWidth="1"/>
    <col min="10977" max="10977" width="5" style="6" customWidth="1"/>
    <col min="10978" max="10978" width="1" style="6" customWidth="1"/>
    <col min="10979" max="10983" width="3.28515625" style="6"/>
    <col min="10984" max="10984" width="5.7109375" style="6" customWidth="1"/>
    <col min="10985" max="10985" width="1.5703125" style="6" customWidth="1"/>
    <col min="10986" max="10986" width="3.85546875" style="6" customWidth="1"/>
    <col min="10987" max="10987" width="6" style="6" customWidth="1"/>
    <col min="10988" max="10988" width="5.42578125" style="6" customWidth="1"/>
    <col min="10989" max="10989" width="13.140625" style="6" customWidth="1"/>
    <col min="10990" max="10990" width="3.28515625" style="6"/>
    <col min="10991" max="10991" width="4" style="6" bestFit="1" customWidth="1"/>
    <col min="10992" max="10992" width="6" style="6" customWidth="1"/>
    <col min="10993" max="10993" width="6.5703125" style="6" customWidth="1"/>
    <col min="10994" max="10994" width="5.85546875" style="6" customWidth="1"/>
    <col min="10995" max="11218" width="3.28515625" style="6"/>
    <col min="11219" max="11219" width="1.28515625" style="6" customWidth="1"/>
    <col min="11220" max="11220" width="8.42578125" style="6" customWidth="1"/>
    <col min="11221" max="11221" width="17" style="6" customWidth="1"/>
    <col min="11222" max="11223" width="5.5703125" style="6" customWidth="1"/>
    <col min="11224" max="11226" width="4.85546875" style="6" customWidth="1"/>
    <col min="11227" max="11227" width="4.7109375" style="6" customWidth="1"/>
    <col min="11228" max="11228" width="6" style="6" customWidth="1"/>
    <col min="11229" max="11230" width="5.7109375" style="6" customWidth="1"/>
    <col min="11231" max="11231" width="4.85546875" style="6" customWidth="1"/>
    <col min="11232" max="11232" width="4.5703125" style="6" customWidth="1"/>
    <col min="11233" max="11233" width="5" style="6" customWidth="1"/>
    <col min="11234" max="11234" width="1" style="6" customWidth="1"/>
    <col min="11235" max="11239" width="3.28515625" style="6"/>
    <col min="11240" max="11240" width="5.7109375" style="6" customWidth="1"/>
    <col min="11241" max="11241" width="1.5703125" style="6" customWidth="1"/>
    <col min="11242" max="11242" width="3.85546875" style="6" customWidth="1"/>
    <col min="11243" max="11243" width="6" style="6" customWidth="1"/>
    <col min="11244" max="11244" width="5.42578125" style="6" customWidth="1"/>
    <col min="11245" max="11245" width="13.140625" style="6" customWidth="1"/>
    <col min="11246" max="11246" width="3.28515625" style="6"/>
    <col min="11247" max="11247" width="4" style="6" bestFit="1" customWidth="1"/>
    <col min="11248" max="11248" width="6" style="6" customWidth="1"/>
    <col min="11249" max="11249" width="6.5703125" style="6" customWidth="1"/>
    <col min="11250" max="11250" width="5.85546875" style="6" customWidth="1"/>
    <col min="11251" max="11474" width="3.28515625" style="6"/>
    <col min="11475" max="11475" width="1.28515625" style="6" customWidth="1"/>
    <col min="11476" max="11476" width="8.42578125" style="6" customWidth="1"/>
    <col min="11477" max="11477" width="17" style="6" customWidth="1"/>
    <col min="11478" max="11479" width="5.5703125" style="6" customWidth="1"/>
    <col min="11480" max="11482" width="4.85546875" style="6" customWidth="1"/>
    <col min="11483" max="11483" width="4.7109375" style="6" customWidth="1"/>
    <col min="11484" max="11484" width="6" style="6" customWidth="1"/>
    <col min="11485" max="11486" width="5.7109375" style="6" customWidth="1"/>
    <col min="11487" max="11487" width="4.85546875" style="6" customWidth="1"/>
    <col min="11488" max="11488" width="4.5703125" style="6" customWidth="1"/>
    <col min="11489" max="11489" width="5" style="6" customWidth="1"/>
    <col min="11490" max="11490" width="1" style="6" customWidth="1"/>
    <col min="11491" max="11495" width="3.28515625" style="6"/>
    <col min="11496" max="11496" width="5.7109375" style="6" customWidth="1"/>
    <col min="11497" max="11497" width="1.5703125" style="6" customWidth="1"/>
    <col min="11498" max="11498" width="3.85546875" style="6" customWidth="1"/>
    <col min="11499" max="11499" width="6" style="6" customWidth="1"/>
    <col min="11500" max="11500" width="5.42578125" style="6" customWidth="1"/>
    <col min="11501" max="11501" width="13.140625" style="6" customWidth="1"/>
    <col min="11502" max="11502" width="3.28515625" style="6"/>
    <col min="11503" max="11503" width="4" style="6" bestFit="1" customWidth="1"/>
    <col min="11504" max="11504" width="6" style="6" customWidth="1"/>
    <col min="11505" max="11505" width="6.5703125" style="6" customWidth="1"/>
    <col min="11506" max="11506" width="5.85546875" style="6" customWidth="1"/>
    <col min="11507" max="11730" width="3.28515625" style="6"/>
    <col min="11731" max="11731" width="1.28515625" style="6" customWidth="1"/>
    <col min="11732" max="11732" width="8.42578125" style="6" customWidth="1"/>
    <col min="11733" max="11733" width="17" style="6" customWidth="1"/>
    <col min="11734" max="11735" width="5.5703125" style="6" customWidth="1"/>
    <col min="11736" max="11738" width="4.85546875" style="6" customWidth="1"/>
    <col min="11739" max="11739" width="4.7109375" style="6" customWidth="1"/>
    <col min="11740" max="11740" width="6" style="6" customWidth="1"/>
    <col min="11741" max="11742" width="5.7109375" style="6" customWidth="1"/>
    <col min="11743" max="11743" width="4.85546875" style="6" customWidth="1"/>
    <col min="11744" max="11744" width="4.5703125" style="6" customWidth="1"/>
    <col min="11745" max="11745" width="5" style="6" customWidth="1"/>
    <col min="11746" max="11746" width="1" style="6" customWidth="1"/>
    <col min="11747" max="11751" width="3.28515625" style="6"/>
    <col min="11752" max="11752" width="5.7109375" style="6" customWidth="1"/>
    <col min="11753" max="11753" width="1.5703125" style="6" customWidth="1"/>
    <col min="11754" max="11754" width="3.85546875" style="6" customWidth="1"/>
    <col min="11755" max="11755" width="6" style="6" customWidth="1"/>
    <col min="11756" max="11756" width="5.42578125" style="6" customWidth="1"/>
    <col min="11757" max="11757" width="13.140625" style="6" customWidth="1"/>
    <col min="11758" max="11758" width="3.28515625" style="6"/>
    <col min="11759" max="11759" width="4" style="6" bestFit="1" customWidth="1"/>
    <col min="11760" max="11760" width="6" style="6" customWidth="1"/>
    <col min="11761" max="11761" width="6.5703125" style="6" customWidth="1"/>
    <col min="11762" max="11762" width="5.85546875" style="6" customWidth="1"/>
    <col min="11763" max="11986" width="3.28515625" style="6"/>
    <col min="11987" max="11987" width="1.28515625" style="6" customWidth="1"/>
    <col min="11988" max="11988" width="8.42578125" style="6" customWidth="1"/>
    <col min="11989" max="11989" width="17" style="6" customWidth="1"/>
    <col min="11990" max="11991" width="5.5703125" style="6" customWidth="1"/>
    <col min="11992" max="11994" width="4.85546875" style="6" customWidth="1"/>
    <col min="11995" max="11995" width="4.7109375" style="6" customWidth="1"/>
    <col min="11996" max="11996" width="6" style="6" customWidth="1"/>
    <col min="11997" max="11998" width="5.7109375" style="6" customWidth="1"/>
    <col min="11999" max="11999" width="4.85546875" style="6" customWidth="1"/>
    <col min="12000" max="12000" width="4.5703125" style="6" customWidth="1"/>
    <col min="12001" max="12001" width="5" style="6" customWidth="1"/>
    <col min="12002" max="12002" width="1" style="6" customWidth="1"/>
    <col min="12003" max="12007" width="3.28515625" style="6"/>
    <col min="12008" max="12008" width="5.7109375" style="6" customWidth="1"/>
    <col min="12009" max="12009" width="1.5703125" style="6" customWidth="1"/>
    <col min="12010" max="12010" width="3.85546875" style="6" customWidth="1"/>
    <col min="12011" max="12011" width="6" style="6" customWidth="1"/>
    <col min="12012" max="12012" width="5.42578125" style="6" customWidth="1"/>
    <col min="12013" max="12013" width="13.140625" style="6" customWidth="1"/>
    <col min="12014" max="12014" width="3.28515625" style="6"/>
    <col min="12015" max="12015" width="4" style="6" bestFit="1" customWidth="1"/>
    <col min="12016" max="12016" width="6" style="6" customWidth="1"/>
    <col min="12017" max="12017" width="6.5703125" style="6" customWidth="1"/>
    <col min="12018" max="12018" width="5.85546875" style="6" customWidth="1"/>
    <col min="12019" max="12242" width="3.28515625" style="6"/>
    <col min="12243" max="12243" width="1.28515625" style="6" customWidth="1"/>
    <col min="12244" max="12244" width="8.42578125" style="6" customWidth="1"/>
    <col min="12245" max="12245" width="17" style="6" customWidth="1"/>
    <col min="12246" max="12247" width="5.5703125" style="6" customWidth="1"/>
    <col min="12248" max="12250" width="4.85546875" style="6" customWidth="1"/>
    <col min="12251" max="12251" width="4.7109375" style="6" customWidth="1"/>
    <col min="12252" max="12252" width="6" style="6" customWidth="1"/>
    <col min="12253" max="12254" width="5.7109375" style="6" customWidth="1"/>
    <col min="12255" max="12255" width="4.85546875" style="6" customWidth="1"/>
    <col min="12256" max="12256" width="4.5703125" style="6" customWidth="1"/>
    <col min="12257" max="12257" width="5" style="6" customWidth="1"/>
    <col min="12258" max="12258" width="1" style="6" customWidth="1"/>
    <col min="12259" max="12263" width="3.28515625" style="6"/>
    <col min="12264" max="12264" width="5.7109375" style="6" customWidth="1"/>
    <col min="12265" max="12265" width="1.5703125" style="6" customWidth="1"/>
    <col min="12266" max="12266" width="3.85546875" style="6" customWidth="1"/>
    <col min="12267" max="12267" width="6" style="6" customWidth="1"/>
    <col min="12268" max="12268" width="5.42578125" style="6" customWidth="1"/>
    <col min="12269" max="12269" width="13.140625" style="6" customWidth="1"/>
    <col min="12270" max="12270" width="3.28515625" style="6"/>
    <col min="12271" max="12271" width="4" style="6" bestFit="1" customWidth="1"/>
    <col min="12272" max="12272" width="6" style="6" customWidth="1"/>
    <col min="12273" max="12273" width="6.5703125" style="6" customWidth="1"/>
    <col min="12274" max="12274" width="5.85546875" style="6" customWidth="1"/>
    <col min="12275" max="12498" width="3.28515625" style="6"/>
    <col min="12499" max="12499" width="1.28515625" style="6" customWidth="1"/>
    <col min="12500" max="12500" width="8.42578125" style="6" customWidth="1"/>
    <col min="12501" max="12501" width="17" style="6" customWidth="1"/>
    <col min="12502" max="12503" width="5.5703125" style="6" customWidth="1"/>
    <col min="12504" max="12506" width="4.85546875" style="6" customWidth="1"/>
    <col min="12507" max="12507" width="4.7109375" style="6" customWidth="1"/>
    <col min="12508" max="12508" width="6" style="6" customWidth="1"/>
    <col min="12509" max="12510" width="5.7109375" style="6" customWidth="1"/>
    <col min="12511" max="12511" width="4.85546875" style="6" customWidth="1"/>
    <col min="12512" max="12512" width="4.5703125" style="6" customWidth="1"/>
    <col min="12513" max="12513" width="5" style="6" customWidth="1"/>
    <col min="12514" max="12514" width="1" style="6" customWidth="1"/>
    <col min="12515" max="12519" width="3.28515625" style="6"/>
    <col min="12520" max="12520" width="5.7109375" style="6" customWidth="1"/>
    <col min="12521" max="12521" width="1.5703125" style="6" customWidth="1"/>
    <col min="12522" max="12522" width="3.85546875" style="6" customWidth="1"/>
    <col min="12523" max="12523" width="6" style="6" customWidth="1"/>
    <col min="12524" max="12524" width="5.42578125" style="6" customWidth="1"/>
    <col min="12525" max="12525" width="13.140625" style="6" customWidth="1"/>
    <col min="12526" max="12526" width="3.28515625" style="6"/>
    <col min="12527" max="12527" width="4" style="6" bestFit="1" customWidth="1"/>
    <col min="12528" max="12528" width="6" style="6" customWidth="1"/>
    <col min="12529" max="12529" width="6.5703125" style="6" customWidth="1"/>
    <col min="12530" max="12530" width="5.85546875" style="6" customWidth="1"/>
    <col min="12531" max="12754" width="3.28515625" style="6"/>
    <col min="12755" max="12755" width="1.28515625" style="6" customWidth="1"/>
    <col min="12756" max="12756" width="8.42578125" style="6" customWidth="1"/>
    <col min="12757" max="12757" width="17" style="6" customWidth="1"/>
    <col min="12758" max="12759" width="5.5703125" style="6" customWidth="1"/>
    <col min="12760" max="12762" width="4.85546875" style="6" customWidth="1"/>
    <col min="12763" max="12763" width="4.7109375" style="6" customWidth="1"/>
    <col min="12764" max="12764" width="6" style="6" customWidth="1"/>
    <col min="12765" max="12766" width="5.7109375" style="6" customWidth="1"/>
    <col min="12767" max="12767" width="4.85546875" style="6" customWidth="1"/>
    <col min="12768" max="12768" width="4.5703125" style="6" customWidth="1"/>
    <col min="12769" max="12769" width="5" style="6" customWidth="1"/>
    <col min="12770" max="12770" width="1" style="6" customWidth="1"/>
    <col min="12771" max="12775" width="3.28515625" style="6"/>
    <col min="12776" max="12776" width="5.7109375" style="6" customWidth="1"/>
    <col min="12777" max="12777" width="1.5703125" style="6" customWidth="1"/>
    <col min="12778" max="12778" width="3.85546875" style="6" customWidth="1"/>
    <col min="12779" max="12779" width="6" style="6" customWidth="1"/>
    <col min="12780" max="12780" width="5.42578125" style="6" customWidth="1"/>
    <col min="12781" max="12781" width="13.140625" style="6" customWidth="1"/>
    <col min="12782" max="12782" width="3.28515625" style="6"/>
    <col min="12783" max="12783" width="4" style="6" bestFit="1" customWidth="1"/>
    <col min="12784" max="12784" width="6" style="6" customWidth="1"/>
    <col min="12785" max="12785" width="6.5703125" style="6" customWidth="1"/>
    <col min="12786" max="12786" width="5.85546875" style="6" customWidth="1"/>
    <col min="12787" max="13010" width="3.28515625" style="6"/>
    <col min="13011" max="13011" width="1.28515625" style="6" customWidth="1"/>
    <col min="13012" max="13012" width="8.42578125" style="6" customWidth="1"/>
    <col min="13013" max="13013" width="17" style="6" customWidth="1"/>
    <col min="13014" max="13015" width="5.5703125" style="6" customWidth="1"/>
    <col min="13016" max="13018" width="4.85546875" style="6" customWidth="1"/>
    <col min="13019" max="13019" width="4.7109375" style="6" customWidth="1"/>
    <col min="13020" max="13020" width="6" style="6" customWidth="1"/>
    <col min="13021" max="13022" width="5.7109375" style="6" customWidth="1"/>
    <col min="13023" max="13023" width="4.85546875" style="6" customWidth="1"/>
    <col min="13024" max="13024" width="4.5703125" style="6" customWidth="1"/>
    <col min="13025" max="13025" width="5" style="6" customWidth="1"/>
    <col min="13026" max="13026" width="1" style="6" customWidth="1"/>
    <col min="13027" max="13031" width="3.28515625" style="6"/>
    <col min="13032" max="13032" width="5.7109375" style="6" customWidth="1"/>
    <col min="13033" max="13033" width="1.5703125" style="6" customWidth="1"/>
    <col min="13034" max="13034" width="3.85546875" style="6" customWidth="1"/>
    <col min="13035" max="13035" width="6" style="6" customWidth="1"/>
    <col min="13036" max="13036" width="5.42578125" style="6" customWidth="1"/>
    <col min="13037" max="13037" width="13.140625" style="6" customWidth="1"/>
    <col min="13038" max="13038" width="3.28515625" style="6"/>
    <col min="13039" max="13039" width="4" style="6" bestFit="1" customWidth="1"/>
    <col min="13040" max="13040" width="6" style="6" customWidth="1"/>
    <col min="13041" max="13041" width="6.5703125" style="6" customWidth="1"/>
    <col min="13042" max="13042" width="5.85546875" style="6" customWidth="1"/>
    <col min="13043" max="13266" width="3.28515625" style="6"/>
    <col min="13267" max="13267" width="1.28515625" style="6" customWidth="1"/>
    <col min="13268" max="13268" width="8.42578125" style="6" customWidth="1"/>
    <col min="13269" max="13269" width="17" style="6" customWidth="1"/>
    <col min="13270" max="13271" width="5.5703125" style="6" customWidth="1"/>
    <col min="13272" max="13274" width="4.85546875" style="6" customWidth="1"/>
    <col min="13275" max="13275" width="4.7109375" style="6" customWidth="1"/>
    <col min="13276" max="13276" width="6" style="6" customWidth="1"/>
    <col min="13277" max="13278" width="5.7109375" style="6" customWidth="1"/>
    <col min="13279" max="13279" width="4.85546875" style="6" customWidth="1"/>
    <col min="13280" max="13280" width="4.5703125" style="6" customWidth="1"/>
    <col min="13281" max="13281" width="5" style="6" customWidth="1"/>
    <col min="13282" max="13282" width="1" style="6" customWidth="1"/>
    <col min="13283" max="13287" width="3.28515625" style="6"/>
    <col min="13288" max="13288" width="5.7109375" style="6" customWidth="1"/>
    <col min="13289" max="13289" width="1.5703125" style="6" customWidth="1"/>
    <col min="13290" max="13290" width="3.85546875" style="6" customWidth="1"/>
    <col min="13291" max="13291" width="6" style="6" customWidth="1"/>
    <col min="13292" max="13292" width="5.42578125" style="6" customWidth="1"/>
    <col min="13293" max="13293" width="13.140625" style="6" customWidth="1"/>
    <col min="13294" max="13294" width="3.28515625" style="6"/>
    <col min="13295" max="13295" width="4" style="6" bestFit="1" customWidth="1"/>
    <col min="13296" max="13296" width="6" style="6" customWidth="1"/>
    <col min="13297" max="13297" width="6.5703125" style="6" customWidth="1"/>
    <col min="13298" max="13298" width="5.85546875" style="6" customWidth="1"/>
    <col min="13299" max="13522" width="3.28515625" style="6"/>
    <col min="13523" max="13523" width="1.28515625" style="6" customWidth="1"/>
    <col min="13524" max="13524" width="8.42578125" style="6" customWidth="1"/>
    <col min="13525" max="13525" width="17" style="6" customWidth="1"/>
    <col min="13526" max="13527" width="5.5703125" style="6" customWidth="1"/>
    <col min="13528" max="13530" width="4.85546875" style="6" customWidth="1"/>
    <col min="13531" max="13531" width="4.7109375" style="6" customWidth="1"/>
    <col min="13532" max="13532" width="6" style="6" customWidth="1"/>
    <col min="13533" max="13534" width="5.7109375" style="6" customWidth="1"/>
    <col min="13535" max="13535" width="4.85546875" style="6" customWidth="1"/>
    <col min="13536" max="13536" width="4.5703125" style="6" customWidth="1"/>
    <col min="13537" max="13537" width="5" style="6" customWidth="1"/>
    <col min="13538" max="13538" width="1" style="6" customWidth="1"/>
    <col min="13539" max="13543" width="3.28515625" style="6"/>
    <col min="13544" max="13544" width="5.7109375" style="6" customWidth="1"/>
    <col min="13545" max="13545" width="1.5703125" style="6" customWidth="1"/>
    <col min="13546" max="13546" width="3.85546875" style="6" customWidth="1"/>
    <col min="13547" max="13547" width="6" style="6" customWidth="1"/>
    <col min="13548" max="13548" width="5.42578125" style="6" customWidth="1"/>
    <col min="13549" max="13549" width="13.140625" style="6" customWidth="1"/>
    <col min="13550" max="13550" width="3.28515625" style="6"/>
    <col min="13551" max="13551" width="4" style="6" bestFit="1" customWidth="1"/>
    <col min="13552" max="13552" width="6" style="6" customWidth="1"/>
    <col min="13553" max="13553" width="6.5703125" style="6" customWidth="1"/>
    <col min="13554" max="13554" width="5.85546875" style="6" customWidth="1"/>
    <col min="13555" max="13778" width="3.28515625" style="6"/>
    <col min="13779" max="13779" width="1.28515625" style="6" customWidth="1"/>
    <col min="13780" max="13780" width="8.42578125" style="6" customWidth="1"/>
    <col min="13781" max="13781" width="17" style="6" customWidth="1"/>
    <col min="13782" max="13783" width="5.5703125" style="6" customWidth="1"/>
    <col min="13784" max="13786" width="4.85546875" style="6" customWidth="1"/>
    <col min="13787" max="13787" width="4.7109375" style="6" customWidth="1"/>
    <col min="13788" max="13788" width="6" style="6" customWidth="1"/>
    <col min="13789" max="13790" width="5.7109375" style="6" customWidth="1"/>
    <col min="13791" max="13791" width="4.85546875" style="6" customWidth="1"/>
    <col min="13792" max="13792" width="4.5703125" style="6" customWidth="1"/>
    <col min="13793" max="13793" width="5" style="6" customWidth="1"/>
    <col min="13794" max="13794" width="1" style="6" customWidth="1"/>
    <col min="13795" max="13799" width="3.28515625" style="6"/>
    <col min="13800" max="13800" width="5.7109375" style="6" customWidth="1"/>
    <col min="13801" max="13801" width="1.5703125" style="6" customWidth="1"/>
    <col min="13802" max="13802" width="3.85546875" style="6" customWidth="1"/>
    <col min="13803" max="13803" width="6" style="6" customWidth="1"/>
    <col min="13804" max="13804" width="5.42578125" style="6" customWidth="1"/>
    <col min="13805" max="13805" width="13.140625" style="6" customWidth="1"/>
    <col min="13806" max="13806" width="3.28515625" style="6"/>
    <col min="13807" max="13807" width="4" style="6" bestFit="1" customWidth="1"/>
    <col min="13808" max="13808" width="6" style="6" customWidth="1"/>
    <col min="13809" max="13809" width="6.5703125" style="6" customWidth="1"/>
    <col min="13810" max="13810" width="5.85546875" style="6" customWidth="1"/>
    <col min="13811" max="14034" width="3.28515625" style="6"/>
    <col min="14035" max="14035" width="1.28515625" style="6" customWidth="1"/>
    <col min="14036" max="14036" width="8.42578125" style="6" customWidth="1"/>
    <col min="14037" max="14037" width="17" style="6" customWidth="1"/>
    <col min="14038" max="14039" width="5.5703125" style="6" customWidth="1"/>
    <col min="14040" max="14042" width="4.85546875" style="6" customWidth="1"/>
    <col min="14043" max="14043" width="4.7109375" style="6" customWidth="1"/>
    <col min="14044" max="14044" width="6" style="6" customWidth="1"/>
    <col min="14045" max="14046" width="5.7109375" style="6" customWidth="1"/>
    <col min="14047" max="14047" width="4.85546875" style="6" customWidth="1"/>
    <col min="14048" max="14048" width="4.5703125" style="6" customWidth="1"/>
    <col min="14049" max="14049" width="5" style="6" customWidth="1"/>
    <col min="14050" max="14050" width="1" style="6" customWidth="1"/>
    <col min="14051" max="14055" width="3.28515625" style="6"/>
    <col min="14056" max="14056" width="5.7109375" style="6" customWidth="1"/>
    <col min="14057" max="14057" width="1.5703125" style="6" customWidth="1"/>
    <col min="14058" max="14058" width="3.85546875" style="6" customWidth="1"/>
    <col min="14059" max="14059" width="6" style="6" customWidth="1"/>
    <col min="14060" max="14060" width="5.42578125" style="6" customWidth="1"/>
    <col min="14061" max="14061" width="13.140625" style="6" customWidth="1"/>
    <col min="14062" max="14062" width="3.28515625" style="6"/>
    <col min="14063" max="14063" width="4" style="6" bestFit="1" customWidth="1"/>
    <col min="14064" max="14064" width="6" style="6" customWidth="1"/>
    <col min="14065" max="14065" width="6.5703125" style="6" customWidth="1"/>
    <col min="14066" max="14066" width="5.85546875" style="6" customWidth="1"/>
    <col min="14067" max="14290" width="3.28515625" style="6"/>
    <col min="14291" max="14291" width="1.28515625" style="6" customWidth="1"/>
    <col min="14292" max="14292" width="8.42578125" style="6" customWidth="1"/>
    <col min="14293" max="14293" width="17" style="6" customWidth="1"/>
    <col min="14294" max="14295" width="5.5703125" style="6" customWidth="1"/>
    <col min="14296" max="14298" width="4.85546875" style="6" customWidth="1"/>
    <col min="14299" max="14299" width="4.7109375" style="6" customWidth="1"/>
    <col min="14300" max="14300" width="6" style="6" customWidth="1"/>
    <col min="14301" max="14302" width="5.7109375" style="6" customWidth="1"/>
    <col min="14303" max="14303" width="4.85546875" style="6" customWidth="1"/>
    <col min="14304" max="14304" width="4.5703125" style="6" customWidth="1"/>
    <col min="14305" max="14305" width="5" style="6" customWidth="1"/>
    <col min="14306" max="14306" width="1" style="6" customWidth="1"/>
    <col min="14307" max="14311" width="3.28515625" style="6"/>
    <col min="14312" max="14312" width="5.7109375" style="6" customWidth="1"/>
    <col min="14313" max="14313" width="1.5703125" style="6" customWidth="1"/>
    <col min="14314" max="14314" width="3.85546875" style="6" customWidth="1"/>
    <col min="14315" max="14315" width="6" style="6" customWidth="1"/>
    <col min="14316" max="14316" width="5.42578125" style="6" customWidth="1"/>
    <col min="14317" max="14317" width="13.140625" style="6" customWidth="1"/>
    <col min="14318" max="14318" width="3.28515625" style="6"/>
    <col min="14319" max="14319" width="4" style="6" bestFit="1" customWidth="1"/>
    <col min="14320" max="14320" width="6" style="6" customWidth="1"/>
    <col min="14321" max="14321" width="6.5703125" style="6" customWidth="1"/>
    <col min="14322" max="14322" width="5.85546875" style="6" customWidth="1"/>
    <col min="14323" max="14546" width="3.28515625" style="6"/>
    <col min="14547" max="14547" width="1.28515625" style="6" customWidth="1"/>
    <col min="14548" max="14548" width="8.42578125" style="6" customWidth="1"/>
    <col min="14549" max="14549" width="17" style="6" customWidth="1"/>
    <col min="14550" max="14551" width="5.5703125" style="6" customWidth="1"/>
    <col min="14552" max="14554" width="4.85546875" style="6" customWidth="1"/>
    <col min="14555" max="14555" width="4.7109375" style="6" customWidth="1"/>
    <col min="14556" max="14556" width="6" style="6" customWidth="1"/>
    <col min="14557" max="14558" width="5.7109375" style="6" customWidth="1"/>
    <col min="14559" max="14559" width="4.85546875" style="6" customWidth="1"/>
    <col min="14560" max="14560" width="4.5703125" style="6" customWidth="1"/>
    <col min="14561" max="14561" width="5" style="6" customWidth="1"/>
    <col min="14562" max="14562" width="1" style="6" customWidth="1"/>
    <col min="14563" max="14567" width="3.28515625" style="6"/>
    <col min="14568" max="14568" width="5.7109375" style="6" customWidth="1"/>
    <col min="14569" max="14569" width="1.5703125" style="6" customWidth="1"/>
    <col min="14570" max="14570" width="3.85546875" style="6" customWidth="1"/>
    <col min="14571" max="14571" width="6" style="6" customWidth="1"/>
    <col min="14572" max="14572" width="5.42578125" style="6" customWidth="1"/>
    <col min="14573" max="14573" width="13.140625" style="6" customWidth="1"/>
    <col min="14574" max="14574" width="3.28515625" style="6"/>
    <col min="14575" max="14575" width="4" style="6" bestFit="1" customWidth="1"/>
    <col min="14576" max="14576" width="6" style="6" customWidth="1"/>
    <col min="14577" max="14577" width="6.5703125" style="6" customWidth="1"/>
    <col min="14578" max="14578" width="5.85546875" style="6" customWidth="1"/>
    <col min="14579" max="14802" width="3.28515625" style="6"/>
    <col min="14803" max="14803" width="1.28515625" style="6" customWidth="1"/>
    <col min="14804" max="14804" width="8.42578125" style="6" customWidth="1"/>
    <col min="14805" max="14805" width="17" style="6" customWidth="1"/>
    <col min="14806" max="14807" width="5.5703125" style="6" customWidth="1"/>
    <col min="14808" max="14810" width="4.85546875" style="6" customWidth="1"/>
    <col min="14811" max="14811" width="4.7109375" style="6" customWidth="1"/>
    <col min="14812" max="14812" width="6" style="6" customWidth="1"/>
    <col min="14813" max="14814" width="5.7109375" style="6" customWidth="1"/>
    <col min="14815" max="14815" width="4.85546875" style="6" customWidth="1"/>
    <col min="14816" max="14816" width="4.5703125" style="6" customWidth="1"/>
    <col min="14817" max="14817" width="5" style="6" customWidth="1"/>
    <col min="14818" max="14818" width="1" style="6" customWidth="1"/>
    <col min="14819" max="14823" width="3.28515625" style="6"/>
    <col min="14824" max="14824" width="5.7109375" style="6" customWidth="1"/>
    <col min="14825" max="14825" width="1.5703125" style="6" customWidth="1"/>
    <col min="14826" max="14826" width="3.85546875" style="6" customWidth="1"/>
    <col min="14827" max="14827" width="6" style="6" customWidth="1"/>
    <col min="14828" max="14828" width="5.42578125" style="6" customWidth="1"/>
    <col min="14829" max="14829" width="13.140625" style="6" customWidth="1"/>
    <col min="14830" max="14830" width="3.28515625" style="6"/>
    <col min="14831" max="14831" width="4" style="6" bestFit="1" customWidth="1"/>
    <col min="14832" max="14832" width="6" style="6" customWidth="1"/>
    <col min="14833" max="14833" width="6.5703125" style="6" customWidth="1"/>
    <col min="14834" max="14834" width="5.85546875" style="6" customWidth="1"/>
    <col min="14835" max="15058" width="3.28515625" style="6"/>
    <col min="15059" max="15059" width="1.28515625" style="6" customWidth="1"/>
    <col min="15060" max="15060" width="8.42578125" style="6" customWidth="1"/>
    <col min="15061" max="15061" width="17" style="6" customWidth="1"/>
    <col min="15062" max="15063" width="5.5703125" style="6" customWidth="1"/>
    <col min="15064" max="15066" width="4.85546875" style="6" customWidth="1"/>
    <col min="15067" max="15067" width="4.7109375" style="6" customWidth="1"/>
    <col min="15068" max="15068" width="6" style="6" customWidth="1"/>
    <col min="15069" max="15070" width="5.7109375" style="6" customWidth="1"/>
    <col min="15071" max="15071" width="4.85546875" style="6" customWidth="1"/>
    <col min="15072" max="15072" width="4.5703125" style="6" customWidth="1"/>
    <col min="15073" max="15073" width="5" style="6" customWidth="1"/>
    <col min="15074" max="15074" width="1" style="6" customWidth="1"/>
    <col min="15075" max="15079" width="3.28515625" style="6"/>
    <col min="15080" max="15080" width="5.7109375" style="6" customWidth="1"/>
    <col min="15081" max="15081" width="1.5703125" style="6" customWidth="1"/>
    <col min="15082" max="15082" width="3.85546875" style="6" customWidth="1"/>
    <col min="15083" max="15083" width="6" style="6" customWidth="1"/>
    <col min="15084" max="15084" width="5.42578125" style="6" customWidth="1"/>
    <col min="15085" max="15085" width="13.140625" style="6" customWidth="1"/>
    <col min="15086" max="15086" width="3.28515625" style="6"/>
    <col min="15087" max="15087" width="4" style="6" bestFit="1" customWidth="1"/>
    <col min="15088" max="15088" width="6" style="6" customWidth="1"/>
    <col min="15089" max="15089" width="6.5703125" style="6" customWidth="1"/>
    <col min="15090" max="15090" width="5.85546875" style="6" customWidth="1"/>
    <col min="15091" max="15314" width="3.28515625" style="6"/>
    <col min="15315" max="15315" width="1.28515625" style="6" customWidth="1"/>
    <col min="15316" max="15316" width="8.42578125" style="6" customWidth="1"/>
    <col min="15317" max="15317" width="17" style="6" customWidth="1"/>
    <col min="15318" max="15319" width="5.5703125" style="6" customWidth="1"/>
    <col min="15320" max="15322" width="4.85546875" style="6" customWidth="1"/>
    <col min="15323" max="15323" width="4.7109375" style="6" customWidth="1"/>
    <col min="15324" max="15324" width="6" style="6" customWidth="1"/>
    <col min="15325" max="15326" width="5.7109375" style="6" customWidth="1"/>
    <col min="15327" max="15327" width="4.85546875" style="6" customWidth="1"/>
    <col min="15328" max="15328" width="4.5703125" style="6" customWidth="1"/>
    <col min="15329" max="15329" width="5" style="6" customWidth="1"/>
    <col min="15330" max="15330" width="1" style="6" customWidth="1"/>
    <col min="15331" max="15335" width="3.28515625" style="6"/>
    <col min="15336" max="15336" width="5.7109375" style="6" customWidth="1"/>
    <col min="15337" max="15337" width="1.5703125" style="6" customWidth="1"/>
    <col min="15338" max="15338" width="3.85546875" style="6" customWidth="1"/>
    <col min="15339" max="15339" width="6" style="6" customWidth="1"/>
    <col min="15340" max="15340" width="5.42578125" style="6" customWidth="1"/>
    <col min="15341" max="15341" width="13.140625" style="6" customWidth="1"/>
    <col min="15342" max="15342" width="3.28515625" style="6"/>
    <col min="15343" max="15343" width="4" style="6" bestFit="1" customWidth="1"/>
    <col min="15344" max="15344" width="6" style="6" customWidth="1"/>
    <col min="15345" max="15345" width="6.5703125" style="6" customWidth="1"/>
    <col min="15346" max="15346" width="5.85546875" style="6" customWidth="1"/>
    <col min="15347" max="15570" width="3.28515625" style="6"/>
    <col min="15571" max="15571" width="1.28515625" style="6" customWidth="1"/>
    <col min="15572" max="15572" width="8.42578125" style="6" customWidth="1"/>
    <col min="15573" max="15573" width="17" style="6" customWidth="1"/>
    <col min="15574" max="15575" width="5.5703125" style="6" customWidth="1"/>
    <col min="15576" max="15578" width="4.85546875" style="6" customWidth="1"/>
    <col min="15579" max="15579" width="4.7109375" style="6" customWidth="1"/>
    <col min="15580" max="15580" width="6" style="6" customWidth="1"/>
    <col min="15581" max="15582" width="5.7109375" style="6" customWidth="1"/>
    <col min="15583" max="15583" width="4.85546875" style="6" customWidth="1"/>
    <col min="15584" max="15584" width="4.5703125" style="6" customWidth="1"/>
    <col min="15585" max="15585" width="5" style="6" customWidth="1"/>
    <col min="15586" max="15586" width="1" style="6" customWidth="1"/>
    <col min="15587" max="15591" width="3.28515625" style="6"/>
    <col min="15592" max="15592" width="5.7109375" style="6" customWidth="1"/>
    <col min="15593" max="15593" width="1.5703125" style="6" customWidth="1"/>
    <col min="15594" max="15594" width="3.85546875" style="6" customWidth="1"/>
    <col min="15595" max="15595" width="6" style="6" customWidth="1"/>
    <col min="15596" max="15596" width="5.42578125" style="6" customWidth="1"/>
    <col min="15597" max="15597" width="13.140625" style="6" customWidth="1"/>
    <col min="15598" max="15598" width="3.28515625" style="6"/>
    <col min="15599" max="15599" width="4" style="6" bestFit="1" customWidth="1"/>
    <col min="15600" max="15600" width="6" style="6" customWidth="1"/>
    <col min="15601" max="15601" width="6.5703125" style="6" customWidth="1"/>
    <col min="15602" max="15602" width="5.85546875" style="6" customWidth="1"/>
    <col min="15603" max="15826" width="3.28515625" style="6"/>
    <col min="15827" max="15827" width="1.28515625" style="6" customWidth="1"/>
    <col min="15828" max="15828" width="8.42578125" style="6" customWidth="1"/>
    <col min="15829" max="15829" width="17" style="6" customWidth="1"/>
    <col min="15830" max="15831" width="5.5703125" style="6" customWidth="1"/>
    <col min="15832" max="15834" width="4.85546875" style="6" customWidth="1"/>
    <col min="15835" max="15835" width="4.7109375" style="6" customWidth="1"/>
    <col min="15836" max="15836" width="6" style="6" customWidth="1"/>
    <col min="15837" max="15838" width="5.7109375" style="6" customWidth="1"/>
    <col min="15839" max="15839" width="4.85546875" style="6" customWidth="1"/>
    <col min="15840" max="15840" width="4.5703125" style="6" customWidth="1"/>
    <col min="15841" max="15841" width="5" style="6" customWidth="1"/>
    <col min="15842" max="15842" width="1" style="6" customWidth="1"/>
    <col min="15843" max="15847" width="3.28515625" style="6"/>
    <col min="15848" max="15848" width="5.7109375" style="6" customWidth="1"/>
    <col min="15849" max="15849" width="1.5703125" style="6" customWidth="1"/>
    <col min="15850" max="15850" width="3.85546875" style="6" customWidth="1"/>
    <col min="15851" max="15851" width="6" style="6" customWidth="1"/>
    <col min="15852" max="15852" width="5.42578125" style="6" customWidth="1"/>
    <col min="15853" max="15853" width="13.140625" style="6" customWidth="1"/>
    <col min="15854" max="15854" width="3.28515625" style="6"/>
    <col min="15855" max="15855" width="4" style="6" bestFit="1" customWidth="1"/>
    <col min="15856" max="15856" width="6" style="6" customWidth="1"/>
    <col min="15857" max="15857" width="6.5703125" style="6" customWidth="1"/>
    <col min="15858" max="15858" width="5.85546875" style="6" customWidth="1"/>
    <col min="15859" max="16082" width="3.28515625" style="6"/>
    <col min="16083" max="16083" width="1.28515625" style="6" customWidth="1"/>
    <col min="16084" max="16084" width="8.42578125" style="6" customWidth="1"/>
    <col min="16085" max="16085" width="17" style="6" customWidth="1"/>
    <col min="16086" max="16087" width="5.5703125" style="6" customWidth="1"/>
    <col min="16088" max="16090" width="4.85546875" style="6" customWidth="1"/>
    <col min="16091" max="16091" width="4.7109375" style="6" customWidth="1"/>
    <col min="16092" max="16092" width="6" style="6" customWidth="1"/>
    <col min="16093" max="16094" width="5.7109375" style="6" customWidth="1"/>
    <col min="16095" max="16095" width="4.85546875" style="6" customWidth="1"/>
    <col min="16096" max="16096" width="4.5703125" style="6" customWidth="1"/>
    <col min="16097" max="16097" width="5" style="6" customWidth="1"/>
    <col min="16098" max="16098" width="1" style="6" customWidth="1"/>
    <col min="16099" max="16103" width="3.28515625" style="6"/>
    <col min="16104" max="16104" width="5.7109375" style="6" customWidth="1"/>
    <col min="16105" max="16105" width="1.5703125" style="6" customWidth="1"/>
    <col min="16106" max="16106" width="3.85546875" style="6" customWidth="1"/>
    <col min="16107" max="16107" width="6" style="6" customWidth="1"/>
    <col min="16108" max="16108" width="5.42578125" style="6" customWidth="1"/>
    <col min="16109" max="16109" width="13.140625" style="6" customWidth="1"/>
    <col min="16110" max="16110" width="3.28515625" style="6"/>
    <col min="16111" max="16111" width="4" style="6" bestFit="1" customWidth="1"/>
    <col min="16112" max="16112" width="6" style="6" customWidth="1"/>
    <col min="16113" max="16113" width="6.5703125" style="6" customWidth="1"/>
    <col min="16114" max="16114" width="5.85546875" style="6" customWidth="1"/>
    <col min="16115" max="16384" width="3.28515625" style="6"/>
  </cols>
  <sheetData>
    <row r="1" spans="2:20" x14ac:dyDescent="0.2">
      <c r="M1" s="7"/>
      <c r="O1" s="6"/>
    </row>
    <row r="2" spans="2:20" x14ac:dyDescent="0.2">
      <c r="M2" s="7"/>
      <c r="O2" s="6"/>
    </row>
    <row r="3" spans="2:20" x14ac:dyDescent="0.2">
      <c r="D3" s="5"/>
      <c r="E3" s="5"/>
      <c r="F3" s="5"/>
      <c r="G3" s="5"/>
      <c r="H3" s="5"/>
      <c r="I3" s="5"/>
      <c r="J3" s="5"/>
      <c r="K3" s="5"/>
      <c r="L3" s="5"/>
      <c r="M3" s="5"/>
    </row>
    <row r="4" spans="2:20" x14ac:dyDescent="0.2">
      <c r="E4" s="5"/>
      <c r="F4" s="5"/>
      <c r="G4" s="5"/>
      <c r="H4" s="5"/>
      <c r="I4" s="5"/>
      <c r="J4" s="5"/>
      <c r="K4" s="5"/>
      <c r="L4" s="5"/>
      <c r="M4" s="5"/>
    </row>
    <row r="5" spans="2:20" ht="15" x14ac:dyDescent="0.25">
      <c r="B5" s="9" t="s">
        <v>10</v>
      </c>
      <c r="C5" s="5"/>
      <c r="E5" s="10" t="s">
        <v>11</v>
      </c>
      <c r="F5" s="10"/>
      <c r="G5" s="10"/>
      <c r="H5" s="10"/>
      <c r="I5" s="11">
        <v>4</v>
      </c>
      <c r="J5" s="10"/>
      <c r="L5" s="12"/>
      <c r="M5" s="5"/>
    </row>
    <row r="6" spans="2:20" ht="15" x14ac:dyDescent="0.25">
      <c r="E6" s="13"/>
      <c r="F6" s="13"/>
      <c r="G6" s="13"/>
      <c r="H6" s="13"/>
      <c r="I6" s="13"/>
      <c r="J6" s="13"/>
      <c r="K6" s="13"/>
      <c r="L6" s="12"/>
      <c r="M6" s="5"/>
    </row>
    <row r="7" spans="2:20" x14ac:dyDescent="0.2">
      <c r="E7" s="151" t="s">
        <v>49</v>
      </c>
      <c r="F7" s="152"/>
      <c r="G7" s="153"/>
      <c r="H7" s="151" t="s">
        <v>50</v>
      </c>
      <c r="I7" s="152"/>
      <c r="J7" s="153"/>
      <c r="K7" s="30" t="s">
        <v>9</v>
      </c>
      <c r="L7" s="14" t="s">
        <v>12</v>
      </c>
      <c r="M7" s="15" t="s">
        <v>13</v>
      </c>
      <c r="N7" s="16" t="s">
        <v>14</v>
      </c>
      <c r="O7" s="154" t="s">
        <v>23</v>
      </c>
      <c r="P7" s="155"/>
      <c r="Q7" s="29"/>
      <c r="R7" s="33" t="s">
        <v>15</v>
      </c>
      <c r="S7" s="34"/>
      <c r="T7" s="35"/>
    </row>
    <row r="8" spans="2:20" x14ac:dyDescent="0.2">
      <c r="B8" s="158" t="s">
        <v>187</v>
      </c>
      <c r="C8" s="158"/>
      <c r="D8" s="114" t="s">
        <v>188</v>
      </c>
      <c r="E8" s="17" t="s">
        <v>43</v>
      </c>
      <c r="F8" s="17" t="s">
        <v>47</v>
      </c>
      <c r="G8" s="17" t="s">
        <v>48</v>
      </c>
      <c r="H8" s="17" t="s">
        <v>43</v>
      </c>
      <c r="I8" s="17" t="s">
        <v>47</v>
      </c>
      <c r="J8" s="17" t="s">
        <v>48</v>
      </c>
      <c r="K8" s="31" t="s">
        <v>17</v>
      </c>
      <c r="L8" s="18" t="s">
        <v>16</v>
      </c>
      <c r="M8" s="19" t="s">
        <v>17</v>
      </c>
      <c r="N8" s="20" t="s">
        <v>18</v>
      </c>
      <c r="O8" s="21" t="s">
        <v>17</v>
      </c>
      <c r="P8" s="17" t="s">
        <v>19</v>
      </c>
      <c r="Q8" s="17" t="s">
        <v>9</v>
      </c>
      <c r="R8" s="22" t="s">
        <v>20</v>
      </c>
      <c r="S8" s="22" t="s">
        <v>21</v>
      </c>
      <c r="T8" s="22" t="s">
        <v>22</v>
      </c>
    </row>
    <row r="9" spans="2:20" ht="15" x14ac:dyDescent="0.25">
      <c r="B9" s="36">
        <v>1</v>
      </c>
      <c r="C9" s="55" t="s">
        <v>58</v>
      </c>
      <c r="D9" s="68"/>
      <c r="E9" s="59">
        <f>SUMIF($W$1:$W$1,C9,$AA$1:$AA$1)</f>
        <v>0</v>
      </c>
      <c r="F9" s="59">
        <f>SUMIF($W$1:$W$1,C9,$AB$1:$AB$1)</f>
        <v>0</v>
      </c>
      <c r="G9" s="59">
        <f>SUMIF($W$1:$W$1,C9,$AC$1:$AC$1)</f>
        <v>0</v>
      </c>
      <c r="H9" s="59">
        <v>130</v>
      </c>
      <c r="I9" s="59">
        <v>27</v>
      </c>
      <c r="J9" s="59">
        <v>2</v>
      </c>
      <c r="K9" s="27">
        <f>SUM(E9:J9)</f>
        <v>159</v>
      </c>
      <c r="L9" s="23">
        <f>Supuestos!$E$6</f>
        <v>5</v>
      </c>
      <c r="M9" s="24">
        <f t="shared" ref="M9:M25" si="0">$I$5</f>
        <v>4</v>
      </c>
      <c r="N9" s="25">
        <f t="shared" ref="N9:N14" si="1">K9/L9</f>
        <v>31.8</v>
      </c>
      <c r="O9" s="25">
        <f t="shared" ref="O9:O14" si="2">N9/M9</f>
        <v>7.95</v>
      </c>
      <c r="P9" s="32">
        <v>2</v>
      </c>
      <c r="Q9" s="25">
        <f t="shared" ref="Q9:Q14" si="3">O9+P9</f>
        <v>9.9499999999999993</v>
      </c>
      <c r="R9" s="26"/>
      <c r="S9" s="26">
        <v>1</v>
      </c>
      <c r="T9" s="26"/>
    </row>
    <row r="10" spans="2:20" ht="15" x14ac:dyDescent="0.25">
      <c r="B10" s="36">
        <v>2</v>
      </c>
      <c r="C10" s="87" t="s">
        <v>65</v>
      </c>
      <c r="D10" s="68">
        <v>2</v>
      </c>
      <c r="E10" s="59">
        <v>8</v>
      </c>
      <c r="F10" s="59">
        <v>0</v>
      </c>
      <c r="G10" s="59">
        <v>1</v>
      </c>
      <c r="H10" s="59">
        <f>SUMIF($W$1:$W$1,C10,$AD$1:$AD$1)</f>
        <v>0</v>
      </c>
      <c r="I10" s="59">
        <f>SUMIF($W$1:$W$1,C10,$AE$1:$AE$1)</f>
        <v>0</v>
      </c>
      <c r="J10" s="59">
        <f>SUMIF($W$1:$W$1,C10,$AF$1:$AF$1)</f>
        <v>0</v>
      </c>
      <c r="K10" s="27">
        <f t="shared" ref="K10:K14" si="4">SUM(E10:J10)</f>
        <v>9</v>
      </c>
      <c r="L10" s="23">
        <f>Supuestos!$E$6</f>
        <v>5</v>
      </c>
      <c r="M10" s="24">
        <f t="shared" si="0"/>
        <v>4</v>
      </c>
      <c r="N10" s="25">
        <f t="shared" si="1"/>
        <v>1.8</v>
      </c>
      <c r="O10" s="25">
        <f t="shared" si="2"/>
        <v>0.45</v>
      </c>
      <c r="P10" s="32"/>
      <c r="Q10" s="25">
        <f t="shared" si="3"/>
        <v>0.45</v>
      </c>
      <c r="R10" s="26"/>
      <c r="S10" s="26">
        <v>1</v>
      </c>
      <c r="T10" s="26"/>
    </row>
    <row r="11" spans="2:20" ht="15" x14ac:dyDescent="0.25">
      <c r="B11" s="36">
        <v>3</v>
      </c>
      <c r="C11" s="87" t="s">
        <v>67</v>
      </c>
      <c r="D11" s="68">
        <v>2</v>
      </c>
      <c r="E11" s="59">
        <v>7</v>
      </c>
      <c r="F11" s="59">
        <v>1</v>
      </c>
      <c r="G11" s="59">
        <f>SUMIF($W$1:$W$1,C11,$AC$1:$AC$1)</f>
        <v>0</v>
      </c>
      <c r="H11" s="59">
        <f>SUMIF($W$1:$W$1,C11,$AD$1:$AD$1)</f>
        <v>0</v>
      </c>
      <c r="I11" s="59">
        <f>SUMIF($W$1:$W$1,C11,$AE$1:$AE$1)</f>
        <v>0</v>
      </c>
      <c r="J11" s="59">
        <f>SUMIF($W$1:$W$1,C11,$AF$1:$AF$1)</f>
        <v>0</v>
      </c>
      <c r="K11" s="27">
        <f t="shared" si="4"/>
        <v>8</v>
      </c>
      <c r="L11" s="23">
        <f>Supuestos!$E$6</f>
        <v>5</v>
      </c>
      <c r="M11" s="24">
        <f t="shared" si="0"/>
        <v>4</v>
      </c>
      <c r="N11" s="25">
        <f t="shared" si="1"/>
        <v>1.6</v>
      </c>
      <c r="O11" s="25">
        <f t="shared" si="2"/>
        <v>0.4</v>
      </c>
      <c r="P11" s="32">
        <v>1</v>
      </c>
      <c r="Q11" s="25">
        <f t="shared" si="3"/>
        <v>1.4</v>
      </c>
      <c r="R11" s="26"/>
      <c r="S11" s="26"/>
      <c r="T11" s="26">
        <v>1</v>
      </c>
    </row>
    <row r="12" spans="2:20" ht="15" x14ac:dyDescent="0.25">
      <c r="B12" s="36">
        <v>4</v>
      </c>
      <c r="C12" s="88" t="s">
        <v>73</v>
      </c>
      <c r="D12" s="68">
        <v>3</v>
      </c>
      <c r="E12" s="59">
        <v>11</v>
      </c>
      <c r="F12" s="59">
        <f>SUMIF($W$1:$W$1,C12,$AB$1:$AB$1)</f>
        <v>0</v>
      </c>
      <c r="G12" s="59">
        <f>SUMIF($W$1:$W$1,C12,$AC$1:$AC$1)</f>
        <v>0</v>
      </c>
      <c r="H12" s="59">
        <f>SUMIF($W$1:$W$1,C12,$AD$1:$AD$1)</f>
        <v>0</v>
      </c>
      <c r="I12" s="59">
        <f>SUMIF($W$1:$W$1,C12,$AE$1:$AE$1)</f>
        <v>0</v>
      </c>
      <c r="J12" s="59">
        <f>SUMIF($W$1:$W$1,C12,$AF$1:$AF$1)</f>
        <v>0</v>
      </c>
      <c r="K12" s="27">
        <f t="shared" si="4"/>
        <v>11</v>
      </c>
      <c r="L12" s="23">
        <f>Supuestos!$E$6</f>
        <v>5</v>
      </c>
      <c r="M12" s="24">
        <f t="shared" si="0"/>
        <v>4</v>
      </c>
      <c r="N12" s="25">
        <f t="shared" si="1"/>
        <v>2.2000000000000002</v>
      </c>
      <c r="O12" s="25">
        <f t="shared" si="2"/>
        <v>0.55000000000000004</v>
      </c>
      <c r="P12" s="32"/>
      <c r="Q12" s="25">
        <f t="shared" si="3"/>
        <v>0.55000000000000004</v>
      </c>
      <c r="R12" s="26"/>
      <c r="S12" s="26"/>
      <c r="T12" s="26">
        <v>1</v>
      </c>
    </row>
    <row r="13" spans="2:20" ht="15" x14ac:dyDescent="0.25">
      <c r="B13" s="36">
        <v>5</v>
      </c>
      <c r="C13" s="88" t="s">
        <v>76</v>
      </c>
      <c r="D13" s="68">
        <v>3</v>
      </c>
      <c r="E13" s="59">
        <v>18.216739299253067</v>
      </c>
      <c r="F13" s="59">
        <v>1</v>
      </c>
      <c r="G13" s="59">
        <f>SUMIF($W$1:$W$1,C13,$AC$1:$AC$1)</f>
        <v>0</v>
      </c>
      <c r="H13" s="59">
        <f>SUMIF($W$1:$W$1,C13,$AD$1:$AD$1)</f>
        <v>0</v>
      </c>
      <c r="I13" s="59">
        <f>SUMIF($W$1:$W$1,C13,$AE$1:$AE$1)</f>
        <v>0</v>
      </c>
      <c r="J13" s="59">
        <f>SUMIF($W$1:$W$1,C13,$AF$1:$AF$1)</f>
        <v>0</v>
      </c>
      <c r="K13" s="27">
        <f t="shared" si="4"/>
        <v>19.216739299253067</v>
      </c>
      <c r="L13" s="23">
        <f>Supuestos!$E$6</f>
        <v>5</v>
      </c>
      <c r="M13" s="24">
        <f t="shared" si="0"/>
        <v>4</v>
      </c>
      <c r="N13" s="25">
        <f t="shared" si="1"/>
        <v>3.8433478598506134</v>
      </c>
      <c r="O13" s="25">
        <f t="shared" si="2"/>
        <v>0.96083696496265336</v>
      </c>
      <c r="P13" s="32"/>
      <c r="Q13" s="25">
        <f t="shared" si="3"/>
        <v>0.96083696496265336</v>
      </c>
      <c r="R13" s="26"/>
      <c r="S13" s="26"/>
      <c r="T13" s="26">
        <v>1</v>
      </c>
    </row>
    <row r="14" spans="2:20" ht="15" x14ac:dyDescent="0.25">
      <c r="B14" s="36">
        <v>6</v>
      </c>
      <c r="C14" s="88" t="s">
        <v>75</v>
      </c>
      <c r="D14" s="68">
        <v>3</v>
      </c>
      <c r="E14" s="59">
        <v>14</v>
      </c>
      <c r="F14" s="59">
        <f>SUMIF($W$1:$W$1,C14,$AB$1:$AB$1)</f>
        <v>0</v>
      </c>
      <c r="G14" s="59">
        <f>SUMIF($W$1:$W$1,C14,$AC$1:$AC$1)</f>
        <v>0</v>
      </c>
      <c r="H14" s="59">
        <f>SUMIF($W$1:$W$1,C14,$AD$1:$AD$1)</f>
        <v>0</v>
      </c>
      <c r="I14" s="59">
        <f>SUMIF($W$1:$W$1,C14,$AE$1:$AE$1)</f>
        <v>0</v>
      </c>
      <c r="J14" s="59">
        <f>SUMIF($W$1:$W$1,C14,$AF$1:$AF$1)</f>
        <v>0</v>
      </c>
      <c r="K14" s="27">
        <f t="shared" si="4"/>
        <v>14</v>
      </c>
      <c r="L14" s="23">
        <f>Supuestos!$E$6</f>
        <v>5</v>
      </c>
      <c r="M14" s="24">
        <f t="shared" si="0"/>
        <v>4</v>
      </c>
      <c r="N14" s="25">
        <f t="shared" si="1"/>
        <v>2.8</v>
      </c>
      <c r="O14" s="25">
        <f t="shared" si="2"/>
        <v>0.7</v>
      </c>
      <c r="P14" s="32">
        <v>1</v>
      </c>
      <c r="Q14" s="25">
        <f t="shared" si="3"/>
        <v>1.7</v>
      </c>
      <c r="R14" s="26"/>
      <c r="S14" s="26"/>
      <c r="T14" s="26">
        <v>1</v>
      </c>
    </row>
    <row r="15" spans="2:20" ht="15" x14ac:dyDescent="0.25">
      <c r="B15" s="36">
        <v>7</v>
      </c>
      <c r="C15" s="87" t="s">
        <v>83</v>
      </c>
      <c r="D15" s="68">
        <v>3</v>
      </c>
      <c r="E15" s="59">
        <v>9</v>
      </c>
      <c r="F15" s="59">
        <f t="shared" ref="F15:F20" si="5">SUMIF($W$1:$W$377,C15,$AB$1:$AB$377)</f>
        <v>0</v>
      </c>
      <c r="G15" s="59">
        <f t="shared" ref="G15:G25" si="6">SUMIF($W$1:$W$377,C15,$AC$1:$AC$377)</f>
        <v>0</v>
      </c>
      <c r="H15" s="59">
        <f t="shared" ref="H15:H25" si="7">SUMIF($W$1:$W$377,C15,$AD$1:$AD$377)</f>
        <v>0</v>
      </c>
      <c r="I15" s="59">
        <f t="shared" ref="I15:I25" si="8">SUMIF($W$1:$W$377,C15,$AE$1:$AE$377)</f>
        <v>0</v>
      </c>
      <c r="J15" s="59">
        <f t="shared" ref="J15:J25" si="9">SUMIF($W$1:$W$377,C15,$AF$1:$AF$377)</f>
        <v>0</v>
      </c>
      <c r="K15" s="27">
        <f t="shared" ref="K15" si="10">SUM(E15:J15)</f>
        <v>9</v>
      </c>
      <c r="L15" s="23">
        <f>Supuestos!$E$6</f>
        <v>5</v>
      </c>
      <c r="M15" s="24">
        <f t="shared" si="0"/>
        <v>4</v>
      </c>
      <c r="N15" s="25">
        <f t="shared" ref="N15:N16" si="11">K15/L15</f>
        <v>1.8</v>
      </c>
      <c r="O15" s="25">
        <f t="shared" ref="O15:O16" si="12">N15/M15</f>
        <v>0.45</v>
      </c>
      <c r="P15" s="32"/>
      <c r="Q15" s="25">
        <f t="shared" ref="Q15:Q16" si="13">O15+P15</f>
        <v>0.45</v>
      </c>
      <c r="R15" s="26"/>
      <c r="S15" s="26"/>
      <c r="T15" s="26">
        <v>1</v>
      </c>
    </row>
    <row r="16" spans="2:20" ht="15" x14ac:dyDescent="0.25">
      <c r="B16" s="36">
        <v>8</v>
      </c>
      <c r="C16" s="87" t="s">
        <v>86</v>
      </c>
      <c r="D16" s="68">
        <v>3</v>
      </c>
      <c r="E16" s="59">
        <v>11</v>
      </c>
      <c r="F16" s="59">
        <f t="shared" si="5"/>
        <v>0</v>
      </c>
      <c r="G16" s="59">
        <f t="shared" si="6"/>
        <v>0</v>
      </c>
      <c r="H16" s="59">
        <f t="shared" si="7"/>
        <v>0</v>
      </c>
      <c r="I16" s="59">
        <f t="shared" si="8"/>
        <v>0</v>
      </c>
      <c r="J16" s="59">
        <f t="shared" si="9"/>
        <v>0</v>
      </c>
      <c r="K16" s="27">
        <f t="shared" ref="K16" si="14">SUM(E16:J16)</f>
        <v>11</v>
      </c>
      <c r="L16" s="23">
        <f>Supuestos!$E$6</f>
        <v>5</v>
      </c>
      <c r="M16" s="24">
        <f t="shared" si="0"/>
        <v>4</v>
      </c>
      <c r="N16" s="25">
        <f t="shared" si="11"/>
        <v>2.2000000000000002</v>
      </c>
      <c r="O16" s="25">
        <f t="shared" si="12"/>
        <v>0.55000000000000004</v>
      </c>
      <c r="P16" s="32"/>
      <c r="Q16" s="25">
        <f t="shared" si="13"/>
        <v>0.55000000000000004</v>
      </c>
      <c r="R16" s="26"/>
      <c r="S16" s="26"/>
      <c r="T16" s="26">
        <v>1</v>
      </c>
    </row>
    <row r="17" spans="1:21" ht="15" x14ac:dyDescent="0.25">
      <c r="B17" s="36">
        <v>9</v>
      </c>
      <c r="C17" s="87" t="s">
        <v>90</v>
      </c>
      <c r="D17" s="68">
        <v>3</v>
      </c>
      <c r="E17" s="59">
        <v>11</v>
      </c>
      <c r="F17" s="59">
        <f t="shared" si="5"/>
        <v>0</v>
      </c>
      <c r="G17" s="59">
        <f t="shared" si="6"/>
        <v>0</v>
      </c>
      <c r="H17" s="59">
        <f t="shared" si="7"/>
        <v>0</v>
      </c>
      <c r="I17" s="59">
        <f t="shared" si="8"/>
        <v>0</v>
      </c>
      <c r="J17" s="59">
        <f t="shared" si="9"/>
        <v>0</v>
      </c>
      <c r="K17" s="27">
        <f t="shared" ref="K17:K25" si="15">SUM(E17:J17)</f>
        <v>11</v>
      </c>
      <c r="L17" s="23">
        <f>Supuestos!$E$6</f>
        <v>5</v>
      </c>
      <c r="M17" s="24">
        <f t="shared" si="0"/>
        <v>4</v>
      </c>
      <c r="N17" s="25">
        <f t="shared" ref="N17:N25" si="16">K17/L17</f>
        <v>2.2000000000000002</v>
      </c>
      <c r="O17" s="25">
        <f t="shared" ref="O17:O25" si="17">N17/M17</f>
        <v>0.55000000000000004</v>
      </c>
      <c r="P17" s="32"/>
      <c r="Q17" s="25">
        <f t="shared" ref="Q17:Q25" si="18">O17+P17</f>
        <v>0.55000000000000004</v>
      </c>
      <c r="R17" s="26"/>
      <c r="S17" s="26"/>
      <c r="T17" s="26">
        <v>1</v>
      </c>
    </row>
    <row r="18" spans="1:21" ht="15" x14ac:dyDescent="0.25">
      <c r="B18" s="36">
        <v>10</v>
      </c>
      <c r="C18" s="87" t="s">
        <v>93</v>
      </c>
      <c r="D18" s="68">
        <v>3</v>
      </c>
      <c r="E18" s="59">
        <v>7</v>
      </c>
      <c r="F18" s="59">
        <f t="shared" si="5"/>
        <v>0</v>
      </c>
      <c r="G18" s="59">
        <f t="shared" si="6"/>
        <v>0</v>
      </c>
      <c r="H18" s="59">
        <f t="shared" si="7"/>
        <v>0</v>
      </c>
      <c r="I18" s="59">
        <f t="shared" si="8"/>
        <v>0</v>
      </c>
      <c r="J18" s="59">
        <f t="shared" si="9"/>
        <v>0</v>
      </c>
      <c r="K18" s="27">
        <f t="shared" si="15"/>
        <v>7</v>
      </c>
      <c r="L18" s="23">
        <f>Supuestos!$E$6</f>
        <v>5</v>
      </c>
      <c r="M18" s="24">
        <f t="shared" si="0"/>
        <v>4</v>
      </c>
      <c r="N18" s="25">
        <f t="shared" si="16"/>
        <v>1.4</v>
      </c>
      <c r="O18" s="25">
        <f t="shared" si="17"/>
        <v>0.35</v>
      </c>
      <c r="P18" s="32"/>
      <c r="Q18" s="25">
        <f t="shared" si="18"/>
        <v>0.35</v>
      </c>
      <c r="R18" s="26"/>
      <c r="S18" s="26"/>
      <c r="T18" s="26">
        <v>1</v>
      </c>
    </row>
    <row r="19" spans="1:21" ht="15" x14ac:dyDescent="0.25">
      <c r="B19" s="36">
        <v>11</v>
      </c>
      <c r="C19" s="87" t="s">
        <v>95</v>
      </c>
      <c r="D19" s="68">
        <v>3</v>
      </c>
      <c r="E19" s="59">
        <v>10</v>
      </c>
      <c r="F19" s="59">
        <f t="shared" si="5"/>
        <v>0</v>
      </c>
      <c r="G19" s="59">
        <f t="shared" si="6"/>
        <v>0</v>
      </c>
      <c r="H19" s="59">
        <f t="shared" si="7"/>
        <v>0</v>
      </c>
      <c r="I19" s="59">
        <f t="shared" si="8"/>
        <v>0</v>
      </c>
      <c r="J19" s="59">
        <f t="shared" si="9"/>
        <v>0</v>
      </c>
      <c r="K19" s="27">
        <f t="shared" si="15"/>
        <v>10</v>
      </c>
      <c r="L19" s="23">
        <f>Supuestos!$E$6</f>
        <v>5</v>
      </c>
      <c r="M19" s="24">
        <f t="shared" si="0"/>
        <v>4</v>
      </c>
      <c r="N19" s="25">
        <f t="shared" si="16"/>
        <v>2</v>
      </c>
      <c r="O19" s="25">
        <f t="shared" si="17"/>
        <v>0.5</v>
      </c>
      <c r="P19" s="32"/>
      <c r="Q19" s="25">
        <f t="shared" si="18"/>
        <v>0.5</v>
      </c>
      <c r="R19" s="26"/>
      <c r="S19" s="26"/>
      <c r="T19" s="26">
        <v>1</v>
      </c>
    </row>
    <row r="20" spans="1:21" ht="15" x14ac:dyDescent="0.25">
      <c r="B20" s="36">
        <v>12</v>
      </c>
      <c r="C20" s="87" t="s">
        <v>110</v>
      </c>
      <c r="D20" s="68">
        <v>3</v>
      </c>
      <c r="E20" s="59">
        <v>9</v>
      </c>
      <c r="F20" s="59">
        <f t="shared" si="5"/>
        <v>0</v>
      </c>
      <c r="G20" s="59">
        <f t="shared" si="6"/>
        <v>0</v>
      </c>
      <c r="H20" s="59">
        <f t="shared" si="7"/>
        <v>0</v>
      </c>
      <c r="I20" s="59">
        <f t="shared" si="8"/>
        <v>0</v>
      </c>
      <c r="J20" s="59">
        <f t="shared" si="9"/>
        <v>0</v>
      </c>
      <c r="K20" s="27">
        <f t="shared" si="15"/>
        <v>9</v>
      </c>
      <c r="L20" s="23">
        <f>Supuestos!$E$6</f>
        <v>5</v>
      </c>
      <c r="M20" s="24">
        <f t="shared" si="0"/>
        <v>4</v>
      </c>
      <c r="N20" s="25">
        <f t="shared" si="16"/>
        <v>1.8</v>
      </c>
      <c r="O20" s="25">
        <f t="shared" si="17"/>
        <v>0.45</v>
      </c>
      <c r="P20" s="32"/>
      <c r="Q20" s="25">
        <f t="shared" si="18"/>
        <v>0.45</v>
      </c>
      <c r="R20" s="26"/>
      <c r="S20" s="26"/>
      <c r="T20" s="26">
        <v>1</v>
      </c>
    </row>
    <row r="21" spans="1:21" ht="15" x14ac:dyDescent="0.25">
      <c r="B21" s="36">
        <v>13</v>
      </c>
      <c r="C21" s="86" t="s">
        <v>126</v>
      </c>
      <c r="D21" s="68">
        <v>3</v>
      </c>
      <c r="E21" s="59">
        <v>16.098513799339919</v>
      </c>
      <c r="F21" s="59">
        <v>1</v>
      </c>
      <c r="G21" s="59">
        <f t="shared" si="6"/>
        <v>0</v>
      </c>
      <c r="H21" s="59">
        <f t="shared" si="7"/>
        <v>0</v>
      </c>
      <c r="I21" s="59">
        <f t="shared" si="8"/>
        <v>0</v>
      </c>
      <c r="J21" s="59">
        <f t="shared" si="9"/>
        <v>0</v>
      </c>
      <c r="K21" s="27">
        <f t="shared" si="15"/>
        <v>17.098513799339919</v>
      </c>
      <c r="L21" s="23">
        <f>Supuestos!$E$6</f>
        <v>5</v>
      </c>
      <c r="M21" s="24">
        <f t="shared" si="0"/>
        <v>4</v>
      </c>
      <c r="N21" s="25">
        <f t="shared" si="16"/>
        <v>3.4197027598679837</v>
      </c>
      <c r="O21" s="25">
        <f t="shared" si="17"/>
        <v>0.85492568996699592</v>
      </c>
      <c r="P21" s="32">
        <v>1</v>
      </c>
      <c r="Q21" s="25">
        <f t="shared" si="18"/>
        <v>1.8549256899669959</v>
      </c>
      <c r="R21" s="26"/>
      <c r="S21" s="26">
        <v>1</v>
      </c>
      <c r="T21" s="26"/>
    </row>
    <row r="22" spans="1:21" ht="15" x14ac:dyDescent="0.25">
      <c r="B22" s="36">
        <v>14</v>
      </c>
      <c r="C22" s="87" t="s">
        <v>135</v>
      </c>
      <c r="D22" s="68">
        <v>3</v>
      </c>
      <c r="E22" s="59">
        <v>12</v>
      </c>
      <c r="F22" s="59">
        <f>SUMIF($W$1:$W$377,C22,$AB$1:$AB$377)</f>
        <v>0</v>
      </c>
      <c r="G22" s="59">
        <f t="shared" si="6"/>
        <v>0</v>
      </c>
      <c r="H22" s="59">
        <f t="shared" si="7"/>
        <v>0</v>
      </c>
      <c r="I22" s="59">
        <f t="shared" si="8"/>
        <v>0</v>
      </c>
      <c r="J22" s="59">
        <f t="shared" si="9"/>
        <v>0</v>
      </c>
      <c r="K22" s="27">
        <f t="shared" si="15"/>
        <v>12</v>
      </c>
      <c r="L22" s="23">
        <f>Supuestos!$E$6</f>
        <v>5</v>
      </c>
      <c r="M22" s="24">
        <f t="shared" si="0"/>
        <v>4</v>
      </c>
      <c r="N22" s="25">
        <f t="shared" si="16"/>
        <v>2.4</v>
      </c>
      <c r="O22" s="25">
        <f t="shared" si="17"/>
        <v>0.6</v>
      </c>
      <c r="P22" s="32"/>
      <c r="Q22" s="25">
        <f t="shared" si="18"/>
        <v>0.6</v>
      </c>
      <c r="R22" s="26"/>
      <c r="S22" s="26"/>
      <c r="T22" s="26">
        <v>1</v>
      </c>
    </row>
    <row r="23" spans="1:21" ht="15" x14ac:dyDescent="0.25">
      <c r="B23" s="36">
        <v>15</v>
      </c>
      <c r="C23" s="87" t="s">
        <v>145</v>
      </c>
      <c r="D23" s="68">
        <v>3</v>
      </c>
      <c r="E23" s="59">
        <v>16</v>
      </c>
      <c r="F23" s="59">
        <f>SUMIF($W$1:$W$377,C23,$AB$1:$AB$377)</f>
        <v>0</v>
      </c>
      <c r="G23" s="59">
        <f t="shared" si="6"/>
        <v>0</v>
      </c>
      <c r="H23" s="59">
        <f t="shared" si="7"/>
        <v>0</v>
      </c>
      <c r="I23" s="59">
        <f t="shared" si="8"/>
        <v>0</v>
      </c>
      <c r="J23" s="59">
        <f t="shared" si="9"/>
        <v>0</v>
      </c>
      <c r="K23" s="27">
        <f t="shared" si="15"/>
        <v>16</v>
      </c>
      <c r="L23" s="23">
        <f>Supuestos!$E$6</f>
        <v>5</v>
      </c>
      <c r="M23" s="24">
        <f t="shared" si="0"/>
        <v>4</v>
      </c>
      <c r="N23" s="25">
        <f t="shared" si="16"/>
        <v>3.2</v>
      </c>
      <c r="O23" s="25">
        <f t="shared" si="17"/>
        <v>0.8</v>
      </c>
      <c r="P23" s="32">
        <v>1</v>
      </c>
      <c r="Q23" s="25">
        <f t="shared" si="18"/>
        <v>1.8</v>
      </c>
      <c r="R23" s="26"/>
      <c r="S23" s="26"/>
      <c r="T23" s="26">
        <v>1</v>
      </c>
    </row>
    <row r="24" spans="1:21" ht="15" x14ac:dyDescent="0.25">
      <c r="B24" s="36">
        <v>16</v>
      </c>
      <c r="C24" s="89" t="s">
        <v>127</v>
      </c>
      <c r="D24" s="68" t="s">
        <v>147</v>
      </c>
      <c r="E24" s="59">
        <v>10</v>
      </c>
      <c r="F24" s="59">
        <f>SUMIF($W$1:$W$377,C24,$AB$1:$AB$377)</f>
        <v>0</v>
      </c>
      <c r="G24" s="59">
        <f t="shared" si="6"/>
        <v>0</v>
      </c>
      <c r="H24" s="59">
        <f t="shared" si="7"/>
        <v>0</v>
      </c>
      <c r="I24" s="59">
        <f t="shared" si="8"/>
        <v>0</v>
      </c>
      <c r="J24" s="59">
        <f t="shared" si="9"/>
        <v>0</v>
      </c>
      <c r="K24" s="27">
        <f t="shared" si="15"/>
        <v>10</v>
      </c>
      <c r="L24" s="23">
        <f>Supuestos!$E$6</f>
        <v>5</v>
      </c>
      <c r="M24" s="24">
        <f t="shared" si="0"/>
        <v>4</v>
      </c>
      <c r="N24" s="25">
        <f t="shared" si="16"/>
        <v>2</v>
      </c>
      <c r="O24" s="25">
        <f t="shared" si="17"/>
        <v>0.5</v>
      </c>
      <c r="P24" s="32"/>
      <c r="Q24" s="25">
        <f t="shared" si="18"/>
        <v>0.5</v>
      </c>
      <c r="R24" s="26"/>
      <c r="S24" s="26">
        <v>1</v>
      </c>
      <c r="T24" s="26"/>
    </row>
    <row r="25" spans="1:21" ht="15" x14ac:dyDescent="0.25">
      <c r="B25" s="36">
        <v>18</v>
      </c>
      <c r="C25" s="89" t="s">
        <v>129</v>
      </c>
      <c r="D25" s="68" t="s">
        <v>147</v>
      </c>
      <c r="E25" s="59">
        <v>10</v>
      </c>
      <c r="F25" s="59">
        <f>SUMIF($W$1:$W$377,C25,$AB$1:$AB$377)</f>
        <v>0</v>
      </c>
      <c r="G25" s="59">
        <f t="shared" si="6"/>
        <v>0</v>
      </c>
      <c r="H25" s="59">
        <f t="shared" si="7"/>
        <v>0</v>
      </c>
      <c r="I25" s="59">
        <f t="shared" si="8"/>
        <v>0</v>
      </c>
      <c r="J25" s="59">
        <f t="shared" si="9"/>
        <v>0</v>
      </c>
      <c r="K25" s="27">
        <f t="shared" si="15"/>
        <v>10</v>
      </c>
      <c r="L25" s="23">
        <f>Supuestos!$E$6</f>
        <v>5</v>
      </c>
      <c r="M25" s="24">
        <f t="shared" si="0"/>
        <v>4</v>
      </c>
      <c r="N25" s="25">
        <f t="shared" si="16"/>
        <v>2</v>
      </c>
      <c r="O25" s="25">
        <f t="shared" si="17"/>
        <v>0.5</v>
      </c>
      <c r="P25" s="32"/>
      <c r="Q25" s="25">
        <f t="shared" si="18"/>
        <v>0.5</v>
      </c>
      <c r="R25" s="26"/>
      <c r="S25" s="26">
        <v>1</v>
      </c>
      <c r="T25" s="26"/>
    </row>
    <row r="26" spans="1:21" ht="15" x14ac:dyDescent="0.25">
      <c r="C26" s="64"/>
      <c r="D26" s="68"/>
      <c r="E26" s="59"/>
      <c r="F26" s="59"/>
      <c r="G26" s="59"/>
      <c r="H26" s="59"/>
      <c r="I26" s="59"/>
      <c r="J26" s="59"/>
      <c r="K26" s="27"/>
      <c r="L26" s="23"/>
      <c r="M26" s="24"/>
      <c r="N26" s="25"/>
      <c r="O26" s="25"/>
      <c r="P26" s="90"/>
      <c r="Q26" s="25"/>
      <c r="R26" s="91"/>
      <c r="S26" s="91"/>
      <c r="T26" s="91"/>
      <c r="U26" s="28"/>
    </row>
    <row r="27" spans="1:21" x14ac:dyDescent="0.2">
      <c r="C27" s="5"/>
      <c r="D27" s="68"/>
    </row>
    <row r="28" spans="1:21" x14ac:dyDescent="0.2">
      <c r="A28" s="6" t="s">
        <v>0</v>
      </c>
      <c r="E28" s="27">
        <f t="shared" ref="E28:T28" si="19">SUM(E9:E26)</f>
        <v>179.31525309859299</v>
      </c>
      <c r="F28" s="27">
        <f t="shared" si="19"/>
        <v>3</v>
      </c>
      <c r="G28" s="27">
        <f t="shared" si="19"/>
        <v>1</v>
      </c>
      <c r="H28" s="27">
        <f t="shared" si="19"/>
        <v>130</v>
      </c>
      <c r="I28" s="27">
        <f t="shared" si="19"/>
        <v>27</v>
      </c>
      <c r="J28" s="27">
        <f t="shared" si="19"/>
        <v>2</v>
      </c>
      <c r="K28" s="27">
        <f t="shared" si="19"/>
        <v>342.31525309859296</v>
      </c>
      <c r="L28" s="27">
        <f t="shared" si="19"/>
        <v>85</v>
      </c>
      <c r="M28" s="27">
        <f t="shared" si="19"/>
        <v>68</v>
      </c>
      <c r="N28" s="27">
        <f t="shared" si="19"/>
        <v>68.463050619718587</v>
      </c>
      <c r="O28" s="27">
        <f t="shared" si="19"/>
        <v>17.115762654929647</v>
      </c>
      <c r="P28" s="27">
        <f t="shared" si="19"/>
        <v>6</v>
      </c>
      <c r="Q28" s="59">
        <f t="shared" si="19"/>
        <v>23.115762654929654</v>
      </c>
      <c r="R28" s="27">
        <f t="shared" si="19"/>
        <v>0</v>
      </c>
      <c r="S28" s="27">
        <f t="shared" si="19"/>
        <v>5</v>
      </c>
      <c r="T28" s="27">
        <f t="shared" si="19"/>
        <v>12</v>
      </c>
    </row>
    <row r="30" spans="1:21" ht="15" customHeight="1" x14ac:dyDescent="0.2">
      <c r="C30" s="157" t="s">
        <v>206</v>
      </c>
      <c r="D30" s="157"/>
    </row>
    <row r="31" spans="1:21" ht="12.75" customHeight="1" x14ac:dyDescent="0.2">
      <c r="C31" s="156" t="s">
        <v>186</v>
      </c>
      <c r="D31" s="156"/>
    </row>
    <row r="32" spans="1:21" x14ac:dyDescent="0.2">
      <c r="C32" s="150" t="s">
        <v>185</v>
      </c>
      <c r="D32" s="150"/>
    </row>
    <row r="33" spans="8:15" x14ac:dyDescent="0.2">
      <c r="O33" s="6"/>
    </row>
    <row r="34" spans="8:15" x14ac:dyDescent="0.2">
      <c r="O34" s="6"/>
    </row>
    <row r="35" spans="8:15" x14ac:dyDescent="0.2">
      <c r="O35" s="6"/>
    </row>
    <row r="36" spans="8:15" x14ac:dyDescent="0.2">
      <c r="O36" s="6"/>
    </row>
    <row r="37" spans="8:15" x14ac:dyDescent="0.2">
      <c r="O37" s="6"/>
    </row>
    <row r="38" spans="8:15" x14ac:dyDescent="0.2">
      <c r="O38" s="6"/>
    </row>
    <row r="39" spans="8:15" x14ac:dyDescent="0.2">
      <c r="H39" s="8"/>
      <c r="I39" s="8"/>
      <c r="J39" s="8"/>
      <c r="K39" s="8"/>
      <c r="L39" s="8"/>
      <c r="M39" s="8"/>
      <c r="O39" s="6"/>
    </row>
    <row r="50" spans="15:15" x14ac:dyDescent="0.2">
      <c r="O50" s="6"/>
    </row>
    <row r="51" spans="15:15" x14ac:dyDescent="0.2">
      <c r="O51" s="6"/>
    </row>
    <row r="52" spans="15:15" x14ac:dyDescent="0.2">
      <c r="O52" s="6"/>
    </row>
    <row r="53" spans="15:15" x14ac:dyDescent="0.2">
      <c r="O53" s="6"/>
    </row>
    <row r="54" spans="15:15" x14ac:dyDescent="0.2">
      <c r="O54" s="6"/>
    </row>
    <row r="55" spans="15:15" x14ac:dyDescent="0.2">
      <c r="O55" s="6"/>
    </row>
    <row r="56" spans="15:15" x14ac:dyDescent="0.2">
      <c r="O56" s="6"/>
    </row>
    <row r="57" spans="15:15" x14ac:dyDescent="0.2">
      <c r="O57" s="6"/>
    </row>
    <row r="58" spans="15:15" x14ac:dyDescent="0.2">
      <c r="O58" s="6"/>
    </row>
    <row r="59" spans="15:15" x14ac:dyDescent="0.2">
      <c r="O59" s="6"/>
    </row>
    <row r="60" spans="15:15" x14ac:dyDescent="0.2">
      <c r="O60" s="6"/>
    </row>
    <row r="61" spans="15:15" x14ac:dyDescent="0.2">
      <c r="O61" s="6"/>
    </row>
    <row r="62" spans="15:15" x14ac:dyDescent="0.2">
      <c r="O62" s="6"/>
    </row>
    <row r="63" spans="15:15" x14ac:dyDescent="0.2">
      <c r="O63" s="6"/>
    </row>
    <row r="64" spans="15:15" x14ac:dyDescent="0.2">
      <c r="O64" s="6"/>
    </row>
    <row r="65" spans="15:15" x14ac:dyDescent="0.2">
      <c r="O65" s="6"/>
    </row>
    <row r="66" spans="15:15" x14ac:dyDescent="0.2">
      <c r="O66" s="6"/>
    </row>
    <row r="67" spans="15:15" x14ac:dyDescent="0.2">
      <c r="O67" s="6"/>
    </row>
    <row r="68" spans="15:15" x14ac:dyDescent="0.2">
      <c r="O68" s="6"/>
    </row>
    <row r="69" spans="15:15" x14ac:dyDescent="0.2">
      <c r="O69" s="6"/>
    </row>
    <row r="70" spans="15:15" x14ac:dyDescent="0.2">
      <c r="O70" s="6"/>
    </row>
    <row r="71" spans="15:15" x14ac:dyDescent="0.2">
      <c r="O71" s="6"/>
    </row>
    <row r="72" spans="15:15" x14ac:dyDescent="0.2">
      <c r="O72" s="6"/>
    </row>
    <row r="73" spans="15:15" x14ac:dyDescent="0.2">
      <c r="O73" s="6"/>
    </row>
    <row r="74" spans="15:15" x14ac:dyDescent="0.2">
      <c r="O74" s="6"/>
    </row>
    <row r="75" spans="15:15" x14ac:dyDescent="0.2">
      <c r="O75" s="6"/>
    </row>
    <row r="76" spans="15:15" x14ac:dyDescent="0.2">
      <c r="O76" s="6"/>
    </row>
    <row r="77" spans="15:15" x14ac:dyDescent="0.2">
      <c r="O77" s="6"/>
    </row>
    <row r="78" spans="15:15" x14ac:dyDescent="0.2">
      <c r="O78" s="6"/>
    </row>
    <row r="79" spans="15:15" x14ac:dyDescent="0.2">
      <c r="O79" s="6"/>
    </row>
    <row r="80" spans="15:15" x14ac:dyDescent="0.2">
      <c r="O80" s="6"/>
    </row>
    <row r="81" spans="15:15" x14ac:dyDescent="0.2">
      <c r="O81" s="6"/>
    </row>
    <row r="82" spans="15:15" x14ac:dyDescent="0.2">
      <c r="O82" s="6"/>
    </row>
    <row r="83" spans="15:15" x14ac:dyDescent="0.2">
      <c r="O83" s="6"/>
    </row>
    <row r="84" spans="15:15" x14ac:dyDescent="0.2">
      <c r="O84" s="6"/>
    </row>
    <row r="85" spans="15:15" x14ac:dyDescent="0.2">
      <c r="O85" s="6"/>
    </row>
    <row r="87" spans="15:15" x14ac:dyDescent="0.2">
      <c r="O87" s="6"/>
    </row>
    <row r="88" spans="15:15" x14ac:dyDescent="0.2">
      <c r="O88" s="6"/>
    </row>
    <row r="89" spans="15:15" x14ac:dyDescent="0.2">
      <c r="O89" s="6"/>
    </row>
    <row r="90" spans="15:15" x14ac:dyDescent="0.2">
      <c r="O90" s="6"/>
    </row>
    <row r="91" spans="15:15" x14ac:dyDescent="0.2">
      <c r="O91" s="6"/>
    </row>
    <row r="92" spans="15:15" x14ac:dyDescent="0.2">
      <c r="O92" s="6"/>
    </row>
    <row r="93" spans="15:15" x14ac:dyDescent="0.2">
      <c r="O93" s="6"/>
    </row>
    <row r="94" spans="15:15" x14ac:dyDescent="0.2">
      <c r="O94" s="6"/>
    </row>
    <row r="95" spans="15:15" x14ac:dyDescent="0.2">
      <c r="O95" s="6"/>
    </row>
    <row r="96" spans="15:15" x14ac:dyDescent="0.2">
      <c r="O96" s="6"/>
    </row>
    <row r="97" spans="15:15" x14ac:dyDescent="0.2">
      <c r="O97" s="6"/>
    </row>
    <row r="98" spans="15:15" x14ac:dyDescent="0.2">
      <c r="O98" s="6"/>
    </row>
    <row r="99" spans="15:15" x14ac:dyDescent="0.2">
      <c r="O99" s="6"/>
    </row>
    <row r="100" spans="15:15" x14ac:dyDescent="0.2">
      <c r="O100" s="6"/>
    </row>
    <row r="101" spans="15:15" x14ac:dyDescent="0.2">
      <c r="O101" s="6"/>
    </row>
    <row r="102" spans="15:15" x14ac:dyDescent="0.2">
      <c r="O102" s="6"/>
    </row>
    <row r="103" spans="15:15" x14ac:dyDescent="0.2">
      <c r="O103" s="6"/>
    </row>
    <row r="104" spans="15:15" x14ac:dyDescent="0.2">
      <c r="O104" s="6"/>
    </row>
    <row r="105" spans="15:15" x14ac:dyDescent="0.2">
      <c r="O105" s="6"/>
    </row>
    <row r="106" spans="15:15" x14ac:dyDescent="0.2">
      <c r="O106" s="6"/>
    </row>
    <row r="107" spans="15:15" x14ac:dyDescent="0.2">
      <c r="O107" s="6"/>
    </row>
    <row r="108" spans="15:15" x14ac:dyDescent="0.2">
      <c r="O108" s="6"/>
    </row>
    <row r="109" spans="15:15" x14ac:dyDescent="0.2">
      <c r="O109" s="6"/>
    </row>
    <row r="110" spans="15:15" x14ac:dyDescent="0.2">
      <c r="O110" s="6"/>
    </row>
    <row r="111" spans="15:15" x14ac:dyDescent="0.2">
      <c r="O111" s="6"/>
    </row>
    <row r="112" spans="15:15" x14ac:dyDescent="0.2">
      <c r="O112" s="6"/>
    </row>
    <row r="113" spans="15:15" x14ac:dyDescent="0.2">
      <c r="O113" s="6"/>
    </row>
    <row r="114" spans="15:15" x14ac:dyDescent="0.2">
      <c r="O114" s="6"/>
    </row>
    <row r="115" spans="15:15" x14ac:dyDescent="0.2">
      <c r="O115" s="6"/>
    </row>
    <row r="116" spans="15:15" x14ac:dyDescent="0.2">
      <c r="O116" s="6"/>
    </row>
    <row r="117" spans="15:15" x14ac:dyDescent="0.2">
      <c r="O117" s="6"/>
    </row>
    <row r="118" spans="15:15" x14ac:dyDescent="0.2">
      <c r="O118" s="6"/>
    </row>
    <row r="119" spans="15:15" x14ac:dyDescent="0.2">
      <c r="O119" s="6"/>
    </row>
    <row r="120" spans="15:15" x14ac:dyDescent="0.2">
      <c r="O120" s="6"/>
    </row>
    <row r="121" spans="15:15" x14ac:dyDescent="0.2">
      <c r="O121" s="6"/>
    </row>
    <row r="122" spans="15:15" x14ac:dyDescent="0.2">
      <c r="O122" s="6"/>
    </row>
    <row r="123" spans="15:15" x14ac:dyDescent="0.2">
      <c r="O123" s="6"/>
    </row>
    <row r="124" spans="15:15" x14ac:dyDescent="0.2">
      <c r="O124" s="6"/>
    </row>
    <row r="125" spans="15:15" x14ac:dyDescent="0.2">
      <c r="O125" s="6"/>
    </row>
    <row r="126" spans="15:15" x14ac:dyDescent="0.2">
      <c r="O126" s="6"/>
    </row>
    <row r="127" spans="15:15" x14ac:dyDescent="0.2">
      <c r="O127" s="6"/>
    </row>
    <row r="128" spans="15:15" x14ac:dyDescent="0.2">
      <c r="O128" s="6"/>
    </row>
    <row r="129" spans="15:15" x14ac:dyDescent="0.2">
      <c r="O129" s="6"/>
    </row>
    <row r="130" spans="15:15" x14ac:dyDescent="0.2">
      <c r="O130" s="6"/>
    </row>
    <row r="131" spans="15:15" x14ac:dyDescent="0.2">
      <c r="O131" s="6"/>
    </row>
    <row r="132" spans="15:15" x14ac:dyDescent="0.2">
      <c r="O132" s="6"/>
    </row>
    <row r="133" spans="15:15" x14ac:dyDescent="0.2">
      <c r="O133" s="6"/>
    </row>
    <row r="134" spans="15:15" x14ac:dyDescent="0.2">
      <c r="O134" s="6"/>
    </row>
    <row r="135" spans="15:15" x14ac:dyDescent="0.2">
      <c r="O135" s="6"/>
    </row>
    <row r="136" spans="15:15" x14ac:dyDescent="0.2">
      <c r="O136" s="6"/>
    </row>
    <row r="137" spans="15:15" x14ac:dyDescent="0.2">
      <c r="O137" s="6"/>
    </row>
    <row r="138" spans="15:15" x14ac:dyDescent="0.2">
      <c r="O138" s="6"/>
    </row>
    <row r="139" spans="15:15" x14ac:dyDescent="0.2">
      <c r="O139" s="6"/>
    </row>
    <row r="140" spans="15:15" x14ac:dyDescent="0.2">
      <c r="O140" s="6"/>
    </row>
    <row r="141" spans="15:15" x14ac:dyDescent="0.2">
      <c r="O141" s="6"/>
    </row>
    <row r="142" spans="15:15" x14ac:dyDescent="0.2">
      <c r="O142" s="6"/>
    </row>
    <row r="143" spans="15:15" x14ac:dyDescent="0.2">
      <c r="O143" s="6"/>
    </row>
    <row r="144" spans="15:15" x14ac:dyDescent="0.2">
      <c r="O144" s="6"/>
    </row>
    <row r="145" spans="15:15" x14ac:dyDescent="0.2">
      <c r="O145" s="6"/>
    </row>
    <row r="146" spans="15:15" x14ac:dyDescent="0.2">
      <c r="O146" s="6"/>
    </row>
    <row r="147" spans="15:15" x14ac:dyDescent="0.2">
      <c r="O147" s="6"/>
    </row>
    <row r="148" spans="15:15" x14ac:dyDescent="0.2">
      <c r="O148" s="6"/>
    </row>
    <row r="149" spans="15:15" x14ac:dyDescent="0.2">
      <c r="O149" s="6"/>
    </row>
    <row r="150" spans="15:15" x14ac:dyDescent="0.2">
      <c r="O150" s="6"/>
    </row>
    <row r="151" spans="15:15" x14ac:dyDescent="0.2">
      <c r="O151" s="6"/>
    </row>
    <row r="152" spans="15:15" x14ac:dyDescent="0.2">
      <c r="O152" s="6"/>
    </row>
    <row r="153" spans="15:15" x14ac:dyDescent="0.2">
      <c r="O153" s="6"/>
    </row>
    <row r="154" spans="15:15" x14ac:dyDescent="0.2">
      <c r="O154" s="6"/>
    </row>
    <row r="155" spans="15:15" x14ac:dyDescent="0.2">
      <c r="O155" s="6"/>
    </row>
    <row r="156" spans="15:15" x14ac:dyDescent="0.2">
      <c r="O156" s="6"/>
    </row>
    <row r="157" spans="15:15" x14ac:dyDescent="0.2">
      <c r="O157" s="6"/>
    </row>
    <row r="168" spans="15:15" x14ac:dyDescent="0.2">
      <c r="O168" s="6"/>
    </row>
    <row r="172" spans="15:15" x14ac:dyDescent="0.2">
      <c r="O172" s="6"/>
    </row>
    <row r="173" spans="15:15" x14ac:dyDescent="0.2">
      <c r="O173" s="6"/>
    </row>
    <row r="174" spans="15:15" x14ac:dyDescent="0.2">
      <c r="O174" s="6"/>
    </row>
    <row r="175" spans="15:15" x14ac:dyDescent="0.2">
      <c r="O175" s="6"/>
    </row>
    <row r="176" spans="15:15" x14ac:dyDescent="0.2">
      <c r="O176" s="6"/>
    </row>
    <row r="177" spans="15:15" x14ac:dyDescent="0.2">
      <c r="O177" s="6"/>
    </row>
    <row r="178" spans="15:15" x14ac:dyDescent="0.2">
      <c r="O178" s="6"/>
    </row>
    <row r="179" spans="15:15" x14ac:dyDescent="0.2">
      <c r="O179" s="6"/>
    </row>
    <row r="180" spans="15:15" x14ac:dyDescent="0.2">
      <c r="O180" s="6"/>
    </row>
    <row r="181" spans="15:15" x14ac:dyDescent="0.2">
      <c r="O181" s="6"/>
    </row>
    <row r="182" spans="15:15" x14ac:dyDescent="0.2">
      <c r="O182" s="6"/>
    </row>
    <row r="183" spans="15:15" x14ac:dyDescent="0.2">
      <c r="O183" s="6"/>
    </row>
  </sheetData>
  <mergeCells count="7">
    <mergeCell ref="C32:D32"/>
    <mergeCell ref="E7:G7"/>
    <mergeCell ref="H7:J7"/>
    <mergeCell ref="O7:P7"/>
    <mergeCell ref="C31:D31"/>
    <mergeCell ref="C30:D30"/>
    <mergeCell ref="B8:C8"/>
  </mergeCells>
  <pageMargins left="0.15748031496062992" right="0.15748031496062992" top="0.15748031496062992" bottom="0.15748031496062992" header="0.15748031496062992" footer="0.15748031496062992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39"/>
  <sheetViews>
    <sheetView topLeftCell="A4" zoomScale="80" zoomScaleNormal="80" workbookViewId="0">
      <selection activeCell="Z13" sqref="Z13"/>
    </sheetView>
  </sheetViews>
  <sheetFormatPr baseColWidth="10" defaultRowHeight="15" x14ac:dyDescent="0.25"/>
  <cols>
    <col min="1" max="1" width="42" customWidth="1"/>
    <col min="2" max="2" width="10.85546875" style="49" customWidth="1"/>
    <col min="3" max="25" width="4.7109375" customWidth="1"/>
    <col min="26" max="48" width="8.7109375" customWidth="1"/>
  </cols>
  <sheetData>
    <row r="4" spans="1:30" x14ac:dyDescent="0.25">
      <c r="A4" s="1"/>
      <c r="C4" s="49"/>
      <c r="D4" s="49"/>
    </row>
    <row r="5" spans="1:30" x14ac:dyDescent="0.25">
      <c r="A5" s="115"/>
      <c r="B5" s="115"/>
      <c r="C5" s="115"/>
      <c r="D5" s="115"/>
    </row>
    <row r="6" spans="1:30" ht="15.75" thickBot="1" x14ac:dyDescent="0.3">
      <c r="B6" s="115"/>
      <c r="C6" s="115"/>
      <c r="D6" s="115"/>
    </row>
    <row r="7" spans="1:30" ht="21.75" thickBot="1" x14ac:dyDescent="0.4">
      <c r="A7" s="122" t="s">
        <v>192</v>
      </c>
      <c r="B7" s="159" t="s">
        <v>193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60"/>
      <c r="Z7" s="105"/>
      <c r="AA7" s="105"/>
      <c r="AB7" s="105"/>
      <c r="AC7" s="105"/>
      <c r="AD7" s="105"/>
    </row>
    <row r="8" spans="1:30" x14ac:dyDescent="0.25">
      <c r="A8" s="119" t="s">
        <v>149</v>
      </c>
      <c r="B8" s="121"/>
      <c r="C8" s="120">
        <v>1</v>
      </c>
      <c r="D8" s="120">
        <v>2</v>
      </c>
      <c r="E8" s="120">
        <v>3</v>
      </c>
      <c r="F8" s="120">
        <v>4</v>
      </c>
      <c r="G8" s="120">
        <v>5</v>
      </c>
      <c r="H8" s="120">
        <v>6</v>
      </c>
      <c r="I8" s="120">
        <v>7</v>
      </c>
      <c r="J8" s="120">
        <v>8</v>
      </c>
      <c r="K8" s="120">
        <v>9</v>
      </c>
      <c r="L8" s="120">
        <v>10</v>
      </c>
      <c r="M8" s="120">
        <v>11</v>
      </c>
      <c r="N8" s="120">
        <v>12</v>
      </c>
      <c r="O8" s="120">
        <v>13</v>
      </c>
      <c r="P8" s="120">
        <v>14</v>
      </c>
      <c r="Q8" s="120">
        <v>15</v>
      </c>
      <c r="R8" s="120">
        <v>16</v>
      </c>
      <c r="S8" s="120">
        <v>17</v>
      </c>
      <c r="T8" s="120">
        <v>18</v>
      </c>
      <c r="U8" s="120">
        <v>19</v>
      </c>
      <c r="V8" s="120">
        <v>20</v>
      </c>
      <c r="W8" s="120">
        <v>21</v>
      </c>
      <c r="X8" s="120">
        <v>22</v>
      </c>
      <c r="Y8" s="120">
        <v>23</v>
      </c>
      <c r="Z8" s="105"/>
      <c r="AA8" s="105"/>
      <c r="AB8" s="105"/>
      <c r="AC8" s="105"/>
      <c r="AD8" s="105"/>
    </row>
    <row r="9" spans="1:30" x14ac:dyDescent="0.25">
      <c r="A9" s="48" t="s">
        <v>150</v>
      </c>
      <c r="B9" s="118" t="s">
        <v>191</v>
      </c>
      <c r="C9" s="95"/>
      <c r="D9" s="95"/>
      <c r="E9" s="95"/>
      <c r="F9" s="95"/>
      <c r="G9" s="95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105"/>
      <c r="AA9" s="105"/>
      <c r="AB9" s="105"/>
      <c r="AC9" s="105"/>
      <c r="AD9" s="105"/>
    </row>
    <row r="10" spans="1:30" x14ac:dyDescent="0.25">
      <c r="A10" s="96" t="s">
        <v>157</v>
      </c>
      <c r="B10" s="100"/>
      <c r="C10" s="111"/>
      <c r="D10" s="110"/>
      <c r="E10" s="95"/>
      <c r="F10" s="95"/>
      <c r="G10" s="95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105"/>
      <c r="AA10" s="105"/>
      <c r="AB10" s="105"/>
      <c r="AC10" s="105"/>
      <c r="AD10" s="105"/>
    </row>
    <row r="11" spans="1:30" x14ac:dyDescent="0.25">
      <c r="A11" s="52" t="s">
        <v>152</v>
      </c>
      <c r="B11" s="94">
        <v>10</v>
      </c>
      <c r="C11" s="110"/>
      <c r="D11" s="112"/>
      <c r="E11" s="92"/>
      <c r="F11" s="92"/>
      <c r="G11" s="9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105"/>
      <c r="AA11" s="105"/>
      <c r="AB11" s="105"/>
      <c r="AC11" s="105"/>
      <c r="AD11" s="105"/>
    </row>
    <row r="12" spans="1:30" x14ac:dyDescent="0.25">
      <c r="A12" s="52" t="s">
        <v>151</v>
      </c>
      <c r="B12" s="94">
        <v>10</v>
      </c>
      <c r="C12" s="110"/>
      <c r="D12" s="112"/>
      <c r="E12" s="92"/>
      <c r="F12" s="92"/>
      <c r="G12" s="9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105"/>
      <c r="AA12" s="105"/>
      <c r="AB12" s="105"/>
      <c r="AC12" s="105"/>
      <c r="AD12" s="105"/>
    </row>
    <row r="13" spans="1:30" x14ac:dyDescent="0.25">
      <c r="A13" s="52" t="s">
        <v>153</v>
      </c>
      <c r="B13" s="94">
        <v>17</v>
      </c>
      <c r="C13" s="95"/>
      <c r="D13" s="92"/>
      <c r="E13" s="92"/>
      <c r="F13" s="92"/>
      <c r="G13" s="9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105"/>
      <c r="AA13" s="105"/>
      <c r="AB13" s="105"/>
      <c r="AC13" s="105"/>
      <c r="AD13" s="105"/>
    </row>
    <row r="14" spans="1:30" x14ac:dyDescent="0.25">
      <c r="A14" s="97" t="s">
        <v>156</v>
      </c>
      <c r="B14" s="94"/>
      <c r="C14" s="111"/>
      <c r="E14" s="95"/>
      <c r="G14" s="95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105"/>
      <c r="AA14" s="105"/>
      <c r="AB14" s="105"/>
      <c r="AC14" s="105"/>
      <c r="AD14" s="105"/>
    </row>
    <row r="15" spans="1:30" x14ac:dyDescent="0.25">
      <c r="A15" s="93" t="s">
        <v>73</v>
      </c>
      <c r="B15" s="94">
        <v>11</v>
      </c>
      <c r="C15" s="52"/>
      <c r="D15" s="92"/>
      <c r="E15" s="92"/>
      <c r="F15" s="92"/>
      <c r="G15" s="9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105"/>
      <c r="AA15" s="105"/>
      <c r="AB15" s="105"/>
      <c r="AC15" s="105"/>
      <c r="AD15" s="105"/>
    </row>
    <row r="16" spans="1:30" x14ac:dyDescent="0.25">
      <c r="A16" s="93" t="s">
        <v>76</v>
      </c>
      <c r="B16" s="94">
        <v>19</v>
      </c>
      <c r="C16" s="95"/>
      <c r="D16" s="92"/>
      <c r="E16" s="92"/>
      <c r="F16" s="92"/>
      <c r="G16" s="9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105"/>
      <c r="AA16" s="105"/>
      <c r="AB16" s="105"/>
      <c r="AC16" s="105"/>
      <c r="AD16" s="105"/>
    </row>
    <row r="17" spans="1:30" x14ac:dyDescent="0.25">
      <c r="A17" s="93" t="s">
        <v>169</v>
      </c>
      <c r="B17" s="94">
        <v>14</v>
      </c>
      <c r="C17" s="95"/>
      <c r="D17" s="92"/>
      <c r="E17" s="92"/>
      <c r="F17" s="92"/>
      <c r="G17" s="9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105"/>
      <c r="AA17" s="105"/>
      <c r="AB17" s="105"/>
      <c r="AC17" s="105"/>
      <c r="AD17" s="105"/>
    </row>
    <row r="18" spans="1:30" x14ac:dyDescent="0.25">
      <c r="A18" s="96" t="s">
        <v>154</v>
      </c>
      <c r="B18" s="94"/>
      <c r="C18" s="95"/>
      <c r="D18" s="95"/>
      <c r="E18" s="95"/>
      <c r="F18" s="95"/>
      <c r="G18" s="95"/>
      <c r="H18" s="111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105"/>
      <c r="AA18" s="105"/>
      <c r="AB18" s="105"/>
      <c r="AC18" s="105"/>
      <c r="AD18" s="105"/>
    </row>
    <row r="19" spans="1:30" x14ac:dyDescent="0.25">
      <c r="A19" s="52" t="s">
        <v>155</v>
      </c>
      <c r="B19" s="94">
        <v>159</v>
      </c>
      <c r="C19" s="95"/>
      <c r="D19" s="95"/>
      <c r="E19" s="95"/>
      <c r="F19" s="95"/>
      <c r="G19" s="95"/>
      <c r="H19" s="52"/>
      <c r="I19" s="92"/>
      <c r="J19" s="92"/>
      <c r="K19" s="92"/>
      <c r="L19" s="92"/>
      <c r="M19" s="92"/>
      <c r="N19" s="111"/>
      <c r="O19" s="92"/>
      <c r="P19" s="92"/>
      <c r="Q19" s="52"/>
      <c r="R19" s="52"/>
      <c r="S19" s="52"/>
      <c r="T19" s="52"/>
      <c r="U19" s="52"/>
      <c r="V19" s="52"/>
      <c r="W19" s="52"/>
      <c r="X19" s="52"/>
      <c r="Y19" s="52"/>
      <c r="Z19" s="105"/>
      <c r="AA19" s="105"/>
      <c r="AB19" s="105"/>
      <c r="AC19" s="105"/>
      <c r="AD19" s="105"/>
    </row>
    <row r="20" spans="1:30" x14ac:dyDescent="0.25">
      <c r="A20" s="96" t="s">
        <v>158</v>
      </c>
      <c r="B20" s="94"/>
      <c r="C20" s="95"/>
      <c r="D20" s="95"/>
      <c r="E20" s="95"/>
      <c r="F20" s="95"/>
      <c r="G20" s="95"/>
      <c r="H20" s="52"/>
      <c r="I20" s="52"/>
      <c r="J20" s="52"/>
      <c r="K20" s="52"/>
      <c r="L20" s="52"/>
      <c r="M20" s="52"/>
      <c r="N20" s="52"/>
      <c r="O20" s="52"/>
      <c r="P20" s="52"/>
      <c r="Q20" s="111"/>
      <c r="R20" s="52"/>
      <c r="S20" s="52"/>
      <c r="T20" s="52"/>
      <c r="U20" s="52"/>
      <c r="V20" s="52"/>
      <c r="W20" s="52"/>
      <c r="X20" s="52"/>
      <c r="Y20" s="52"/>
      <c r="Z20" s="105"/>
      <c r="AA20" s="105"/>
      <c r="AB20" s="105"/>
      <c r="AC20" s="105"/>
      <c r="AD20" s="105"/>
    </row>
    <row r="21" spans="1:30" x14ac:dyDescent="0.25">
      <c r="A21" s="95" t="s">
        <v>65</v>
      </c>
      <c r="B21" s="101">
        <v>9</v>
      </c>
      <c r="C21" s="95"/>
      <c r="D21" s="95"/>
      <c r="E21" s="95"/>
      <c r="F21" s="95"/>
      <c r="G21" s="95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92"/>
      <c r="S21" s="92"/>
      <c r="T21" s="92"/>
      <c r="U21" s="52"/>
      <c r="V21" s="52"/>
      <c r="W21" s="52"/>
      <c r="X21" s="52"/>
      <c r="Y21" s="52"/>
      <c r="Z21" s="105"/>
      <c r="AA21" s="105"/>
      <c r="AB21" s="105"/>
      <c r="AC21" s="105"/>
      <c r="AD21" s="105"/>
    </row>
    <row r="22" spans="1:30" x14ac:dyDescent="0.25">
      <c r="A22" s="95" t="s">
        <v>95</v>
      </c>
      <c r="B22" s="101">
        <v>10</v>
      </c>
      <c r="C22" s="95"/>
      <c r="D22" s="95"/>
      <c r="E22" s="95"/>
      <c r="F22" s="95"/>
      <c r="G22" s="95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92"/>
      <c r="S22" s="92"/>
      <c r="T22" s="92"/>
      <c r="U22" s="52"/>
      <c r="V22" s="52"/>
      <c r="W22" s="52"/>
      <c r="X22" s="52"/>
      <c r="Y22" s="52"/>
      <c r="Z22" s="105"/>
      <c r="AA22" s="105"/>
      <c r="AB22" s="105"/>
      <c r="AC22" s="105"/>
      <c r="AD22" s="105"/>
    </row>
    <row r="23" spans="1:30" x14ac:dyDescent="0.25">
      <c r="A23" s="95" t="s">
        <v>90</v>
      </c>
      <c r="B23" s="101">
        <v>11</v>
      </c>
      <c r="C23" s="95"/>
      <c r="D23" s="95"/>
      <c r="E23" s="95"/>
      <c r="F23" s="95"/>
      <c r="G23" s="95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92"/>
      <c r="S23" s="92"/>
      <c r="T23" s="92"/>
      <c r="U23" s="52"/>
      <c r="V23" s="52"/>
      <c r="W23" s="52"/>
      <c r="X23" s="52"/>
      <c r="Y23" s="52"/>
      <c r="Z23" s="105"/>
      <c r="AA23" s="105"/>
      <c r="AB23" s="105"/>
      <c r="AC23" s="105"/>
      <c r="AD23" s="105"/>
    </row>
    <row r="24" spans="1:30" x14ac:dyDescent="0.25">
      <c r="A24" s="95" t="s">
        <v>83</v>
      </c>
      <c r="B24" s="101">
        <v>9</v>
      </c>
      <c r="C24" s="95"/>
      <c r="D24" s="95"/>
      <c r="E24" s="95"/>
      <c r="F24" s="95"/>
      <c r="G24" s="95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92"/>
      <c r="S24" s="92"/>
      <c r="T24" s="92"/>
      <c r="U24" s="52"/>
      <c r="V24" s="52"/>
      <c r="W24" s="52"/>
      <c r="X24" s="52"/>
      <c r="Y24" s="52"/>
      <c r="Z24" s="105"/>
      <c r="AA24" s="105"/>
      <c r="AB24" s="105"/>
      <c r="AC24" s="105"/>
      <c r="AD24" s="105"/>
    </row>
    <row r="25" spans="1:30" x14ac:dyDescent="0.25">
      <c r="A25" s="95" t="s">
        <v>86</v>
      </c>
      <c r="B25" s="101">
        <v>11</v>
      </c>
      <c r="C25" s="95"/>
      <c r="D25" s="95"/>
      <c r="E25" s="95"/>
      <c r="F25" s="95"/>
      <c r="G25" s="95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92"/>
      <c r="S25" s="92"/>
      <c r="T25" s="92"/>
      <c r="U25" s="52"/>
      <c r="V25" s="52"/>
      <c r="W25" s="52"/>
      <c r="X25" s="52"/>
      <c r="Y25" s="52"/>
      <c r="Z25" s="105"/>
      <c r="AA25" s="105"/>
      <c r="AB25" s="105"/>
      <c r="AC25" s="105"/>
      <c r="AD25" s="105"/>
    </row>
    <row r="26" spans="1:30" x14ac:dyDescent="0.25">
      <c r="A26" s="56" t="s">
        <v>93</v>
      </c>
      <c r="B26" s="102">
        <v>7</v>
      </c>
      <c r="C26" s="95"/>
      <c r="D26" s="95"/>
      <c r="E26" s="95"/>
      <c r="F26" s="95"/>
      <c r="G26" s="95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92"/>
      <c r="S26" s="92"/>
      <c r="T26" s="92"/>
      <c r="U26" s="52"/>
      <c r="V26" s="52"/>
      <c r="W26" s="52"/>
      <c r="X26" s="52"/>
      <c r="Y26" s="52"/>
      <c r="Z26" s="105"/>
      <c r="AA26" s="105"/>
      <c r="AB26" s="105"/>
      <c r="AC26" s="105"/>
      <c r="AD26" s="105"/>
    </row>
    <row r="27" spans="1:30" x14ac:dyDescent="0.25">
      <c r="A27" s="98" t="s">
        <v>161</v>
      </c>
      <c r="B27" s="103"/>
      <c r="C27" s="95"/>
      <c r="D27" s="95"/>
      <c r="E27" s="95"/>
      <c r="F27" s="95"/>
      <c r="G27" s="95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111"/>
      <c r="V27" s="52"/>
      <c r="W27" s="52"/>
      <c r="X27" s="52"/>
      <c r="Y27" s="52"/>
      <c r="Z27" s="105"/>
      <c r="AA27" s="105"/>
      <c r="AB27" s="105"/>
      <c r="AC27" s="105"/>
      <c r="AD27" s="105"/>
    </row>
    <row r="28" spans="1:30" x14ac:dyDescent="0.25">
      <c r="A28" s="99" t="s">
        <v>162</v>
      </c>
      <c r="B28" s="94">
        <v>16</v>
      </c>
      <c r="C28" s="95"/>
      <c r="D28" s="95"/>
      <c r="E28" s="95"/>
      <c r="F28" s="95"/>
      <c r="G28" s="95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92"/>
      <c r="W28" s="52"/>
      <c r="X28" s="52"/>
      <c r="Y28" s="52"/>
      <c r="Z28" s="105"/>
      <c r="AA28" s="105"/>
      <c r="AB28" s="105"/>
      <c r="AC28" s="105"/>
      <c r="AD28" s="105"/>
    </row>
    <row r="29" spans="1:30" x14ac:dyDescent="0.25">
      <c r="A29" s="96" t="s">
        <v>160</v>
      </c>
      <c r="B29" s="94"/>
      <c r="C29" s="95"/>
      <c r="D29" s="95"/>
      <c r="E29" s="95"/>
      <c r="F29" s="95"/>
      <c r="G29" s="95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95"/>
      <c r="X29" s="52"/>
      <c r="Y29" s="52"/>
      <c r="Z29" s="105"/>
      <c r="AA29" s="105"/>
      <c r="AB29" s="105"/>
      <c r="AC29" s="105"/>
      <c r="AD29" s="105"/>
    </row>
    <row r="30" spans="1:30" x14ac:dyDescent="0.25">
      <c r="A30" s="95" t="s">
        <v>135</v>
      </c>
      <c r="B30" s="104">
        <v>12</v>
      </c>
      <c r="C30" s="95"/>
      <c r="D30" s="95"/>
      <c r="E30" s="95"/>
      <c r="F30" s="95"/>
      <c r="G30" s="95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92"/>
      <c r="X30" s="52"/>
      <c r="Y30" s="52"/>
      <c r="Z30" s="105"/>
      <c r="AA30" s="105"/>
      <c r="AB30" s="105"/>
      <c r="AC30" s="105"/>
      <c r="AD30" s="105"/>
    </row>
    <row r="31" spans="1:30" x14ac:dyDescent="0.25">
      <c r="A31" s="96" t="s">
        <v>159</v>
      </c>
      <c r="B31" s="94"/>
      <c r="C31" s="95"/>
      <c r="D31" s="95"/>
      <c r="E31" s="95"/>
      <c r="F31" s="95"/>
      <c r="G31" s="95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11"/>
      <c r="Y31" s="52"/>
      <c r="Z31" s="105"/>
      <c r="AA31" s="105"/>
      <c r="AB31" s="105"/>
      <c r="AC31" s="105"/>
      <c r="AD31" s="105"/>
    </row>
    <row r="32" spans="1:30" x14ac:dyDescent="0.25">
      <c r="A32" s="95" t="s">
        <v>67</v>
      </c>
      <c r="B32" s="104">
        <v>8</v>
      </c>
      <c r="C32" s="95"/>
      <c r="D32" s="95"/>
      <c r="E32" s="95"/>
      <c r="F32" s="95"/>
      <c r="G32" s="95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92"/>
      <c r="Z32" s="105"/>
      <c r="AA32" s="105"/>
      <c r="AB32" s="105"/>
      <c r="AC32" s="105"/>
      <c r="AD32" s="105"/>
    </row>
    <row r="33" spans="1:30" x14ac:dyDescent="0.25">
      <c r="A33" s="95" t="s">
        <v>110</v>
      </c>
      <c r="B33" s="104">
        <v>9</v>
      </c>
      <c r="C33" s="95"/>
      <c r="D33" s="95"/>
      <c r="E33" s="95"/>
      <c r="F33" s="95"/>
      <c r="G33" s="95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92"/>
      <c r="Z33" s="105"/>
      <c r="AA33" s="105"/>
      <c r="AB33" s="105"/>
      <c r="AC33" s="105"/>
      <c r="AD33" s="105"/>
    </row>
    <row r="34" spans="1:30" x14ac:dyDescent="0.25">
      <c r="A34" s="95" t="s">
        <v>0</v>
      </c>
      <c r="B34" s="104">
        <v>342</v>
      </c>
      <c r="C34" s="113"/>
      <c r="D34" s="113"/>
      <c r="E34" s="113"/>
      <c r="F34" s="113"/>
      <c r="G34" s="113"/>
      <c r="H34" s="105"/>
      <c r="I34" s="105"/>
      <c r="J34" s="105"/>
      <c r="K34" s="105"/>
      <c r="Z34" s="105"/>
      <c r="AA34" s="105"/>
      <c r="AB34" s="105"/>
      <c r="AC34" s="105"/>
      <c r="AD34" s="105"/>
    </row>
    <row r="35" spans="1:30" x14ac:dyDescent="0.25">
      <c r="A35" s="116" t="s">
        <v>190</v>
      </c>
      <c r="B35" s="105"/>
      <c r="C35" s="113"/>
      <c r="D35" s="113"/>
      <c r="E35" s="113"/>
      <c r="F35" s="113"/>
      <c r="G35" s="113"/>
      <c r="H35" s="105"/>
      <c r="I35" s="105"/>
      <c r="J35" s="105"/>
      <c r="K35" s="105"/>
      <c r="Z35" s="105"/>
      <c r="AA35" s="105"/>
      <c r="AB35" s="105"/>
      <c r="AC35" s="105"/>
      <c r="AD35" s="105"/>
    </row>
    <row r="36" spans="1:30" x14ac:dyDescent="0.25">
      <c r="A36" s="117" t="s">
        <v>189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Z36" s="105"/>
      <c r="AA36" s="105"/>
      <c r="AB36" s="105"/>
      <c r="AC36" s="105"/>
      <c r="AD36" s="105"/>
    </row>
    <row r="37" spans="1:30" x14ac:dyDescent="0.25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Z37" s="105"/>
      <c r="AA37" s="105"/>
      <c r="AB37" s="105"/>
      <c r="AC37" s="105"/>
      <c r="AD37" s="105"/>
    </row>
    <row r="38" spans="1:30" x14ac:dyDescent="0.2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Z38" s="105"/>
      <c r="AA38" s="105"/>
      <c r="AB38" s="105"/>
      <c r="AC38" s="105"/>
      <c r="AD38" s="105"/>
    </row>
    <row r="39" spans="1:30" x14ac:dyDescent="0.25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</row>
  </sheetData>
  <mergeCells count="1">
    <mergeCell ref="B7:Y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4"/>
  <sheetViews>
    <sheetView topLeftCell="A2" zoomScale="80" zoomScaleNormal="80" workbookViewId="0">
      <selection activeCell="I26" sqref="I26"/>
    </sheetView>
  </sheetViews>
  <sheetFormatPr baseColWidth="10" defaultRowHeight="15" x14ac:dyDescent="0.25"/>
  <cols>
    <col min="1" max="1" width="11.42578125" style="49"/>
    <col min="2" max="2" width="35.28515625" style="49" customWidth="1"/>
    <col min="3" max="3" width="31.5703125" style="49" customWidth="1"/>
    <col min="4" max="4" width="22.140625" style="49" customWidth="1"/>
    <col min="5" max="5" width="14.28515625" style="49" customWidth="1"/>
    <col min="6" max="6" width="18.7109375" style="49" customWidth="1"/>
    <col min="7" max="7" width="10.140625" style="49" customWidth="1"/>
    <col min="8" max="16384" width="11.42578125" style="49"/>
  </cols>
  <sheetData>
    <row r="4" spans="1:13" x14ac:dyDescent="0.25">
      <c r="A4" s="105"/>
      <c r="C4" s="105"/>
      <c r="D4" s="105"/>
    </row>
    <row r="5" spans="1:13" x14ac:dyDescent="0.25">
      <c r="A5" s="105"/>
      <c r="B5" s="48" t="s">
        <v>194</v>
      </c>
      <c r="C5" s="105"/>
      <c r="D5" s="105"/>
      <c r="E5" s="105"/>
      <c r="F5" s="105"/>
    </row>
    <row r="6" spans="1:13" x14ac:dyDescent="0.25">
      <c r="A6" s="105"/>
      <c r="B6" s="48" t="s">
        <v>195</v>
      </c>
      <c r="C6" s="105"/>
      <c r="D6" s="105"/>
    </row>
    <row r="7" spans="1:13" x14ac:dyDescent="0.25">
      <c r="A7" s="48" t="s">
        <v>8</v>
      </c>
      <c r="B7" s="48" t="s">
        <v>184</v>
      </c>
      <c r="C7" s="123" t="s">
        <v>163</v>
      </c>
      <c r="D7" s="48" t="s">
        <v>171</v>
      </c>
      <c r="E7" s="48" t="s">
        <v>196</v>
      </c>
      <c r="F7" s="99" t="s">
        <v>197</v>
      </c>
      <c r="G7" s="124" t="s">
        <v>0</v>
      </c>
      <c r="H7" s="105"/>
      <c r="I7" s="105"/>
    </row>
    <row r="8" spans="1:13" x14ac:dyDescent="0.25">
      <c r="A8" s="100"/>
      <c r="B8" s="96" t="s">
        <v>157</v>
      </c>
      <c r="C8" s="52"/>
      <c r="D8" s="109"/>
      <c r="E8" s="52"/>
      <c r="F8" s="52"/>
      <c r="G8" s="125">
        <f t="shared" ref="G8" si="0">E8*F8</f>
        <v>0</v>
      </c>
      <c r="H8" s="105"/>
      <c r="I8" s="105"/>
    </row>
    <row r="9" spans="1:13" x14ac:dyDescent="0.25">
      <c r="A9" s="94">
        <v>5</v>
      </c>
      <c r="B9" s="126" t="s">
        <v>151</v>
      </c>
      <c r="C9" s="126" t="s">
        <v>183</v>
      </c>
      <c r="D9" s="127">
        <v>0.14583333333333334</v>
      </c>
      <c r="E9" s="126">
        <v>25000</v>
      </c>
      <c r="F9" s="126">
        <v>5</v>
      </c>
      <c r="G9" s="128">
        <f>E9*F9</f>
        <v>125000</v>
      </c>
      <c r="H9" s="105"/>
      <c r="I9" s="105"/>
    </row>
    <row r="10" spans="1:13" x14ac:dyDescent="0.25">
      <c r="A10" s="94">
        <v>10</v>
      </c>
      <c r="B10" s="126" t="s">
        <v>152</v>
      </c>
      <c r="C10" s="126" t="s">
        <v>164</v>
      </c>
      <c r="D10" s="126">
        <v>24</v>
      </c>
      <c r="E10" s="126">
        <v>14000</v>
      </c>
      <c r="F10" s="126">
        <v>3</v>
      </c>
      <c r="G10" s="128">
        <f>E10*F10</f>
        <v>42000</v>
      </c>
      <c r="H10" s="105"/>
      <c r="I10" s="105"/>
    </row>
    <row r="11" spans="1:13" x14ac:dyDescent="0.25">
      <c r="A11" s="94">
        <v>5</v>
      </c>
      <c r="B11" s="126" t="s">
        <v>198</v>
      </c>
      <c r="C11" s="126" t="s">
        <v>199</v>
      </c>
      <c r="D11" s="126">
        <v>26</v>
      </c>
      <c r="E11" s="126">
        <v>14000</v>
      </c>
      <c r="F11" s="126">
        <v>2</v>
      </c>
      <c r="G11" s="128">
        <f t="shared" ref="G11:G33" si="1">E11*F11</f>
        <v>28000</v>
      </c>
      <c r="H11" s="105"/>
      <c r="I11" s="105"/>
      <c r="J11" s="161" t="s">
        <v>200</v>
      </c>
      <c r="K11" s="161"/>
      <c r="L11" s="161"/>
      <c r="M11" s="161"/>
    </row>
    <row r="12" spans="1:13" x14ac:dyDescent="0.25">
      <c r="A12" s="94">
        <v>17</v>
      </c>
      <c r="B12" s="126" t="s">
        <v>153</v>
      </c>
      <c r="C12" s="126" t="s">
        <v>182</v>
      </c>
      <c r="D12" s="127">
        <v>4.1666666666666664E-2</v>
      </c>
      <c r="E12" s="126">
        <v>26000</v>
      </c>
      <c r="F12" s="126">
        <v>5</v>
      </c>
      <c r="G12" s="128">
        <f t="shared" si="1"/>
        <v>130000</v>
      </c>
      <c r="H12" s="129" t="s">
        <v>201</v>
      </c>
      <c r="I12" s="105"/>
      <c r="J12" s="161" t="s">
        <v>197</v>
      </c>
      <c r="K12" s="161"/>
      <c r="L12" s="161" t="s">
        <v>202</v>
      </c>
      <c r="M12" s="161"/>
    </row>
    <row r="13" spans="1:13" x14ac:dyDescent="0.25">
      <c r="A13" s="94"/>
      <c r="B13" s="97" t="s">
        <v>156</v>
      </c>
      <c r="C13" s="126" t="s">
        <v>165</v>
      </c>
      <c r="D13" s="127">
        <v>6.25E-2</v>
      </c>
      <c r="E13" s="126">
        <v>18000</v>
      </c>
      <c r="F13" s="126">
        <v>5</v>
      </c>
      <c r="G13" s="128">
        <f t="shared" si="1"/>
        <v>90000</v>
      </c>
      <c r="H13" s="129">
        <f>SUM(G9:G16)</f>
        <v>623000</v>
      </c>
      <c r="I13" s="105"/>
      <c r="J13" s="161">
        <v>5</v>
      </c>
      <c r="K13" s="161"/>
      <c r="L13" s="161">
        <v>123000</v>
      </c>
      <c r="M13" s="161"/>
    </row>
    <row r="14" spans="1:13" x14ac:dyDescent="0.25">
      <c r="A14" s="94">
        <v>11</v>
      </c>
      <c r="B14" s="130" t="s">
        <v>73</v>
      </c>
      <c r="C14" s="126" t="s">
        <v>166</v>
      </c>
      <c r="D14" s="126">
        <v>50</v>
      </c>
      <c r="E14" s="126">
        <v>18000</v>
      </c>
      <c r="F14" s="126">
        <v>3</v>
      </c>
      <c r="G14" s="128">
        <f t="shared" si="1"/>
        <v>54000</v>
      </c>
      <c r="H14" s="105"/>
      <c r="I14" s="105"/>
    </row>
    <row r="15" spans="1:13" x14ac:dyDescent="0.25">
      <c r="A15" s="94">
        <v>19</v>
      </c>
      <c r="B15" s="130" t="s">
        <v>76</v>
      </c>
      <c r="C15" s="126" t="s">
        <v>167</v>
      </c>
      <c r="D15" s="126">
        <v>50</v>
      </c>
      <c r="E15" s="126">
        <v>18000</v>
      </c>
      <c r="F15" s="126">
        <v>5</v>
      </c>
      <c r="G15" s="128">
        <f t="shared" si="1"/>
        <v>90000</v>
      </c>
      <c r="H15" s="105"/>
      <c r="I15" s="105"/>
    </row>
    <row r="16" spans="1:13" x14ac:dyDescent="0.25">
      <c r="A16" s="94">
        <v>14</v>
      </c>
      <c r="B16" s="130" t="s">
        <v>169</v>
      </c>
      <c r="C16" s="126" t="s">
        <v>170</v>
      </c>
      <c r="D16" s="126">
        <v>35</v>
      </c>
      <c r="E16" s="126">
        <v>16000</v>
      </c>
      <c r="F16" s="126">
        <v>4</v>
      </c>
      <c r="G16" s="128">
        <f t="shared" si="1"/>
        <v>64000</v>
      </c>
    </row>
    <row r="17" spans="1:9" x14ac:dyDescent="0.25">
      <c r="A17" s="94"/>
      <c r="B17" s="96" t="s">
        <v>154</v>
      </c>
      <c r="C17" s="52"/>
      <c r="D17" s="52"/>
      <c r="E17" s="52"/>
      <c r="F17" s="52"/>
      <c r="G17" s="52">
        <f t="shared" si="1"/>
        <v>0</v>
      </c>
      <c r="H17" s="105"/>
      <c r="I17" s="105"/>
    </row>
    <row r="18" spans="1:9" x14ac:dyDescent="0.25">
      <c r="A18" s="94">
        <v>159</v>
      </c>
      <c r="B18" s="52" t="s">
        <v>155</v>
      </c>
      <c r="C18" s="52" t="s">
        <v>168</v>
      </c>
      <c r="D18" s="109">
        <v>0.1875</v>
      </c>
      <c r="E18" s="52">
        <v>30000</v>
      </c>
      <c r="F18" s="52">
        <v>5</v>
      </c>
      <c r="G18" s="52">
        <f t="shared" si="1"/>
        <v>150000</v>
      </c>
      <c r="H18" s="105"/>
      <c r="I18" s="105"/>
    </row>
    <row r="19" spans="1:9" x14ac:dyDescent="0.25">
      <c r="A19" s="94"/>
      <c r="B19" s="96" t="s">
        <v>158</v>
      </c>
      <c r="C19" s="52"/>
      <c r="D19" s="52"/>
      <c r="E19" s="52"/>
      <c r="F19" s="52"/>
      <c r="G19" s="52">
        <f t="shared" si="1"/>
        <v>0</v>
      </c>
      <c r="H19" s="105"/>
      <c r="I19" s="105"/>
    </row>
    <row r="20" spans="1:9" x14ac:dyDescent="0.25">
      <c r="A20" s="101">
        <v>9</v>
      </c>
      <c r="B20" s="95" t="s">
        <v>65</v>
      </c>
      <c r="C20" s="52" t="s">
        <v>172</v>
      </c>
      <c r="D20" s="52">
        <v>35</v>
      </c>
      <c r="E20" s="52">
        <v>36000</v>
      </c>
      <c r="F20" s="52">
        <v>3</v>
      </c>
      <c r="G20" s="52">
        <f t="shared" si="1"/>
        <v>108000</v>
      </c>
      <c r="H20" s="105"/>
      <c r="I20" s="105"/>
    </row>
    <row r="21" spans="1:9" x14ac:dyDescent="0.25">
      <c r="A21" s="101">
        <v>10</v>
      </c>
      <c r="B21" s="95" t="s">
        <v>95</v>
      </c>
      <c r="C21" s="52" t="s">
        <v>173</v>
      </c>
      <c r="D21" s="52">
        <v>45</v>
      </c>
      <c r="E21" s="52">
        <v>40000</v>
      </c>
      <c r="F21" s="52">
        <v>4</v>
      </c>
      <c r="G21" s="52">
        <f t="shared" si="1"/>
        <v>160000</v>
      </c>
      <c r="H21" s="105"/>
      <c r="I21" s="105"/>
    </row>
    <row r="22" spans="1:9" x14ac:dyDescent="0.25">
      <c r="A22" s="101">
        <v>11</v>
      </c>
      <c r="B22" s="95" t="s">
        <v>90</v>
      </c>
      <c r="C22" s="52" t="s">
        <v>174</v>
      </c>
      <c r="D22" s="109">
        <v>4.8611111111111112E-2</v>
      </c>
      <c r="E22" s="52">
        <v>60000</v>
      </c>
      <c r="F22" s="52">
        <v>4</v>
      </c>
      <c r="G22" s="52">
        <f t="shared" si="1"/>
        <v>240000</v>
      </c>
      <c r="H22" s="105"/>
      <c r="I22" s="105"/>
    </row>
    <row r="23" spans="1:9" x14ac:dyDescent="0.25">
      <c r="A23" s="101">
        <v>9</v>
      </c>
      <c r="B23" s="95" t="s">
        <v>83</v>
      </c>
      <c r="C23" s="52" t="s">
        <v>175</v>
      </c>
      <c r="D23" s="109">
        <v>8.3333333333333329E-2</v>
      </c>
      <c r="E23" s="52">
        <v>90000</v>
      </c>
      <c r="F23" s="52">
        <v>4</v>
      </c>
      <c r="G23" s="52">
        <f t="shared" si="1"/>
        <v>360000</v>
      </c>
      <c r="H23" s="105"/>
      <c r="I23" s="105"/>
    </row>
    <row r="24" spans="1:9" x14ac:dyDescent="0.25">
      <c r="A24" s="101">
        <v>11</v>
      </c>
      <c r="B24" s="95" t="s">
        <v>86</v>
      </c>
      <c r="C24" s="52" t="s">
        <v>176</v>
      </c>
      <c r="D24" s="109">
        <v>8.3333333333333329E-2</v>
      </c>
      <c r="E24" s="52">
        <v>90000</v>
      </c>
      <c r="F24" s="52">
        <v>4</v>
      </c>
      <c r="G24" s="52">
        <f t="shared" si="1"/>
        <v>360000</v>
      </c>
    </row>
    <row r="25" spans="1:9" x14ac:dyDescent="0.25">
      <c r="A25" s="102">
        <v>7</v>
      </c>
      <c r="B25" s="56" t="s">
        <v>93</v>
      </c>
      <c r="C25" s="52" t="s">
        <v>177</v>
      </c>
      <c r="D25" s="109">
        <v>9.7222222222222224E-2</v>
      </c>
      <c r="E25" s="52">
        <v>90000</v>
      </c>
      <c r="F25" s="52">
        <v>3</v>
      </c>
      <c r="G25" s="52">
        <f t="shared" si="1"/>
        <v>270000</v>
      </c>
    </row>
    <row r="26" spans="1:9" x14ac:dyDescent="0.25">
      <c r="A26" s="103"/>
      <c r="B26" s="96" t="s">
        <v>161</v>
      </c>
      <c r="C26" s="52"/>
      <c r="D26" s="52"/>
      <c r="E26" s="52"/>
      <c r="F26" s="52"/>
      <c r="G26" s="52">
        <f t="shared" si="1"/>
        <v>0</v>
      </c>
    </row>
    <row r="27" spans="1:9" x14ac:dyDescent="0.25">
      <c r="A27" s="94">
        <v>16</v>
      </c>
      <c r="B27" s="99" t="s">
        <v>162</v>
      </c>
      <c r="C27" s="52" t="s">
        <v>178</v>
      </c>
      <c r="D27" s="52">
        <v>40</v>
      </c>
      <c r="E27" s="52">
        <v>40000</v>
      </c>
      <c r="F27" s="52">
        <v>4</v>
      </c>
      <c r="G27" s="52">
        <f t="shared" si="1"/>
        <v>160000</v>
      </c>
    </row>
    <row r="28" spans="1:9" x14ac:dyDescent="0.25">
      <c r="A28" s="94"/>
      <c r="B28" s="96" t="s">
        <v>160</v>
      </c>
      <c r="C28" s="52"/>
      <c r="D28" s="52"/>
      <c r="E28" s="52"/>
      <c r="F28" s="52"/>
      <c r="G28" s="52">
        <f t="shared" si="1"/>
        <v>0</v>
      </c>
    </row>
    <row r="29" spans="1:9" x14ac:dyDescent="0.25">
      <c r="A29" s="104">
        <v>12</v>
      </c>
      <c r="B29" s="95" t="s">
        <v>135</v>
      </c>
      <c r="C29" s="52" t="s">
        <v>179</v>
      </c>
      <c r="D29" s="109">
        <v>8.3333333333333329E-2</v>
      </c>
      <c r="E29" s="52">
        <v>90000</v>
      </c>
      <c r="F29" s="52">
        <v>4</v>
      </c>
      <c r="G29" s="52">
        <f t="shared" si="1"/>
        <v>360000</v>
      </c>
    </row>
    <row r="30" spans="1:9" x14ac:dyDescent="0.25">
      <c r="A30" s="107"/>
      <c r="B30" s="108" t="s">
        <v>159</v>
      </c>
      <c r="C30" s="106"/>
      <c r="D30" s="52"/>
      <c r="E30" s="52"/>
      <c r="F30" s="52"/>
      <c r="G30" s="52">
        <f t="shared" si="1"/>
        <v>0</v>
      </c>
    </row>
    <row r="31" spans="1:9" x14ac:dyDescent="0.25">
      <c r="A31" s="104">
        <v>8</v>
      </c>
      <c r="B31" s="95" t="s">
        <v>67</v>
      </c>
      <c r="C31" s="52" t="s">
        <v>180</v>
      </c>
      <c r="D31" s="52">
        <v>40</v>
      </c>
      <c r="E31" s="52">
        <v>40000</v>
      </c>
      <c r="F31" s="52">
        <v>4</v>
      </c>
      <c r="G31" s="52">
        <f t="shared" si="1"/>
        <v>160000</v>
      </c>
    </row>
    <row r="32" spans="1:9" x14ac:dyDescent="0.25">
      <c r="A32" s="104">
        <v>9</v>
      </c>
      <c r="B32" s="95" t="s">
        <v>110</v>
      </c>
      <c r="C32" s="52" t="s">
        <v>181</v>
      </c>
      <c r="D32" s="109">
        <v>8.3333333333333329E-2</v>
      </c>
      <c r="E32" s="52">
        <v>90000</v>
      </c>
      <c r="F32" s="52">
        <v>4</v>
      </c>
      <c r="G32" s="52">
        <f t="shared" si="1"/>
        <v>360000</v>
      </c>
    </row>
    <row r="33" spans="1:7" ht="15.75" thickBot="1" x14ac:dyDescent="0.3">
      <c r="A33" s="104"/>
      <c r="B33" s="131" t="s">
        <v>203</v>
      </c>
      <c r="C33" s="56" t="s">
        <v>204</v>
      </c>
      <c r="D33" s="109">
        <v>0.375</v>
      </c>
      <c r="E33" s="56">
        <v>40000</v>
      </c>
      <c r="F33" s="132">
        <v>5</v>
      </c>
      <c r="G33" s="132">
        <f t="shared" si="1"/>
        <v>200000</v>
      </c>
    </row>
    <row r="34" spans="1:7" ht="15.75" thickBot="1" x14ac:dyDescent="0.3">
      <c r="A34" s="133"/>
      <c r="B34" s="105"/>
      <c r="F34" s="134" t="s">
        <v>205</v>
      </c>
      <c r="G34" s="135">
        <f>SUM(G8:G33)</f>
        <v>3511000</v>
      </c>
    </row>
    <row r="37" spans="1:7" x14ac:dyDescent="0.25">
      <c r="E37" s="105"/>
      <c r="F37" s="136"/>
      <c r="G37" s="136"/>
    </row>
    <row r="38" spans="1:7" x14ac:dyDescent="0.25">
      <c r="E38" s="105"/>
      <c r="F38" s="105"/>
      <c r="G38" s="105"/>
    </row>
    <row r="39" spans="1:7" x14ac:dyDescent="0.25">
      <c r="E39" s="105"/>
      <c r="F39" s="136"/>
      <c r="G39" s="136"/>
    </row>
    <row r="40" spans="1:7" x14ac:dyDescent="0.25">
      <c r="E40" s="105"/>
      <c r="F40" s="105"/>
      <c r="G40" s="105"/>
    </row>
    <row r="41" spans="1:7" x14ac:dyDescent="0.25">
      <c r="E41" s="105"/>
      <c r="F41" s="105"/>
      <c r="G41" s="105"/>
    </row>
    <row r="42" spans="1:7" x14ac:dyDescent="0.25">
      <c r="E42" s="105"/>
      <c r="F42" s="105"/>
      <c r="G42" s="105"/>
    </row>
    <row r="43" spans="1:7" x14ac:dyDescent="0.25">
      <c r="E43" s="105"/>
      <c r="F43" s="105"/>
      <c r="G43" s="105"/>
    </row>
    <row r="44" spans="1:7" x14ac:dyDescent="0.25">
      <c r="E44" s="105"/>
      <c r="F44" s="105"/>
      <c r="G44" s="105"/>
    </row>
  </sheetData>
  <mergeCells count="5">
    <mergeCell ref="J12:K12"/>
    <mergeCell ref="L12:M12"/>
    <mergeCell ref="J13:K13"/>
    <mergeCell ref="L13:M13"/>
    <mergeCell ref="J11:M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"/>
  <sheetViews>
    <sheetView workbookViewId="0">
      <selection activeCell="C29" sqref="C29"/>
    </sheetView>
  </sheetViews>
  <sheetFormatPr baseColWidth="10" defaultRowHeight="15" x14ac:dyDescent="0.25"/>
  <cols>
    <col min="2" max="2" width="34.42578125" customWidth="1"/>
    <col min="3" max="3" width="10.7109375" customWidth="1"/>
    <col min="5" max="5" width="12.140625" customWidth="1"/>
    <col min="7" max="7" width="33.7109375" bestFit="1" customWidth="1"/>
    <col min="8" max="8" width="15.28515625" customWidth="1"/>
    <col min="9" max="9" width="24.42578125" customWidth="1"/>
    <col min="10" max="10" width="17" customWidth="1"/>
  </cols>
  <sheetData>
    <row r="2" spans="2:13" x14ac:dyDescent="0.25">
      <c r="B2" s="2" t="s">
        <v>3</v>
      </c>
    </row>
    <row r="4" spans="2:13" x14ac:dyDescent="0.25">
      <c r="C4" t="s">
        <v>2</v>
      </c>
      <c r="D4" t="s">
        <v>4</v>
      </c>
      <c r="E4" t="s">
        <v>5</v>
      </c>
    </row>
    <row r="5" spans="2:13" x14ac:dyDescent="0.25">
      <c r="B5" t="s">
        <v>6</v>
      </c>
      <c r="C5" s="3">
        <v>2</v>
      </c>
      <c r="D5" s="3">
        <v>2</v>
      </c>
      <c r="E5" s="37">
        <v>2</v>
      </c>
      <c r="G5" s="3"/>
      <c r="H5" s="3"/>
      <c r="I5" s="3"/>
      <c r="J5" s="3"/>
      <c r="K5" s="3"/>
      <c r="L5" s="3"/>
      <c r="M5" s="3"/>
    </row>
    <row r="6" spans="2:13" x14ac:dyDescent="0.25">
      <c r="B6" t="s">
        <v>7</v>
      </c>
      <c r="C6" s="3">
        <v>1</v>
      </c>
      <c r="D6" s="3">
        <v>1</v>
      </c>
      <c r="E6" s="37">
        <v>5</v>
      </c>
      <c r="F6" s="3"/>
      <c r="G6" s="3"/>
      <c r="H6" s="3"/>
      <c r="I6" s="3"/>
      <c r="J6" s="3"/>
      <c r="K6" s="3"/>
      <c r="L6" s="3"/>
      <c r="M6" s="3"/>
    </row>
    <row r="7" spans="2:13" x14ac:dyDescent="0.25">
      <c r="G7" s="3"/>
      <c r="H7" s="3"/>
      <c r="I7" s="3"/>
      <c r="J7" s="3"/>
      <c r="K7" s="3"/>
      <c r="L7" s="3"/>
      <c r="M7" s="3"/>
    </row>
    <row r="8" spans="2:13" x14ac:dyDescent="0.25">
      <c r="G8" s="3"/>
      <c r="H8" s="3"/>
      <c r="I8" s="3"/>
      <c r="J8" s="3"/>
      <c r="K8" s="3"/>
      <c r="L8" s="3"/>
      <c r="M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Muestra</vt:lpstr>
      <vt:lpstr>Ruta 1</vt:lpstr>
      <vt:lpstr>Cronograma</vt:lpstr>
      <vt:lpstr> transporte trayectos</vt:lpstr>
      <vt:lpstr>Supuestos</vt:lpstr>
    </vt:vector>
  </TitlesOfParts>
  <Company>TEMPO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Chavez</dc:creator>
  <cp:lastModifiedBy>AP</cp:lastModifiedBy>
  <cp:lastPrinted>2013-05-09T23:41:05Z</cp:lastPrinted>
  <dcterms:created xsi:type="dcterms:W3CDTF">2013-01-19T19:30:09Z</dcterms:created>
  <dcterms:modified xsi:type="dcterms:W3CDTF">2013-12-31T04:31:25Z</dcterms:modified>
</cp:coreProperties>
</file>